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firstSheet="2" activeTab="2"/>
  </bookViews>
  <sheets>
    <sheet name="ПР 2019" sheetId="1" state="hidden" r:id="rId1"/>
    <sheet name="сож факт 4м" sheetId="2" state="hidden" r:id="rId2"/>
    <sheet name="сож план-факт 2019г." sheetId="3" r:id="rId3"/>
    <sheet name="ФП 2020-факт 2019" sheetId="4" r:id="rId4"/>
    <sheet name="ФП2020-ФП2019" sheetId="5" state="hidden" r:id="rId5"/>
  </sheets>
  <calcPr calcId="145621" refMode="R1C1"/>
</workbook>
</file>

<file path=xl/calcChain.xml><?xml version="1.0" encoding="utf-8"?>
<calcChain xmlns="http://schemas.openxmlformats.org/spreadsheetml/2006/main">
  <c r="K5" i="5" l="1"/>
  <c r="K6" i="5"/>
  <c r="K7" i="5"/>
  <c r="K8" i="5"/>
  <c r="K9" i="5"/>
  <c r="K10" i="5"/>
  <c r="K11" i="5"/>
  <c r="K12" i="5"/>
  <c r="K13" i="5"/>
  <c r="K14" i="5"/>
  <c r="K15" i="5"/>
  <c r="K16" i="5"/>
  <c r="K4" i="5"/>
  <c r="P5" i="5"/>
  <c r="P6" i="5"/>
  <c r="P7" i="5"/>
  <c r="P8" i="5"/>
  <c r="P9" i="5"/>
  <c r="P10" i="5"/>
  <c r="P11" i="5"/>
  <c r="P12" i="5"/>
  <c r="P13" i="5"/>
  <c r="P14" i="5"/>
  <c r="P15" i="5"/>
  <c r="P16" i="5"/>
  <c r="P4" i="5"/>
  <c r="F16" i="5"/>
  <c r="F5" i="5"/>
  <c r="F6" i="5"/>
  <c r="F7" i="5"/>
  <c r="F8" i="5"/>
  <c r="F9" i="5"/>
  <c r="F10" i="5"/>
  <c r="F11" i="5"/>
  <c r="F12" i="5"/>
  <c r="F13" i="5"/>
  <c r="F14" i="5"/>
  <c r="F15" i="5"/>
  <c r="F4" i="5"/>
  <c r="M16" i="5"/>
  <c r="N16" i="5"/>
  <c r="O16" i="5"/>
  <c r="H16" i="5"/>
  <c r="C16" i="5"/>
  <c r="L16" i="5" l="1"/>
  <c r="J16" i="5"/>
  <c r="I16" i="5"/>
  <c r="G16" i="5"/>
  <c r="E16" i="5"/>
  <c r="D16" i="5"/>
  <c r="B16" i="5"/>
  <c r="N14" i="5"/>
  <c r="M17" i="4"/>
  <c r="I52" i="3"/>
  <c r="C52" i="3"/>
  <c r="E52" i="3" s="1"/>
  <c r="D52" i="3"/>
  <c r="P17" i="5" l="1"/>
  <c r="M52" i="3"/>
  <c r="N47" i="3"/>
  <c r="L52" i="3"/>
  <c r="H52" i="3"/>
  <c r="J47" i="3"/>
  <c r="E47" i="3"/>
  <c r="E42" i="3"/>
  <c r="N52" i="3" l="1"/>
  <c r="N6" i="3"/>
  <c r="J6" i="3"/>
  <c r="E6" i="3"/>
  <c r="N4" i="3"/>
  <c r="J4" i="3"/>
  <c r="E4" i="3"/>
  <c r="N12" i="3"/>
  <c r="J12" i="3"/>
  <c r="E12" i="3"/>
  <c r="N9" i="3"/>
  <c r="J9" i="3"/>
  <c r="E9" i="3"/>
  <c r="N15" i="3"/>
  <c r="J15" i="3"/>
  <c r="E15" i="3"/>
  <c r="N42" i="3"/>
  <c r="J42" i="3"/>
  <c r="M5" i="4" l="1"/>
  <c r="M6" i="4"/>
  <c r="M7" i="4"/>
  <c r="M8" i="4"/>
  <c r="M9" i="4"/>
  <c r="M10" i="4"/>
  <c r="M11" i="4"/>
  <c r="M12" i="4"/>
  <c r="M13" i="4"/>
  <c r="M14" i="4"/>
  <c r="M15" i="4"/>
  <c r="M4" i="4"/>
  <c r="I5" i="4"/>
  <c r="I6" i="4"/>
  <c r="I7" i="4"/>
  <c r="I8" i="4"/>
  <c r="I9" i="4"/>
  <c r="I10" i="4"/>
  <c r="I11" i="4"/>
  <c r="I12" i="4"/>
  <c r="I13" i="4"/>
  <c r="I14" i="4"/>
  <c r="I15" i="4"/>
  <c r="I4" i="4"/>
  <c r="E16" i="4"/>
  <c r="E5" i="4"/>
  <c r="E6" i="4"/>
  <c r="E7" i="4"/>
  <c r="E8" i="4"/>
  <c r="E9" i="4"/>
  <c r="E10" i="4"/>
  <c r="E11" i="4"/>
  <c r="E12" i="4"/>
  <c r="E13" i="4"/>
  <c r="E14" i="4"/>
  <c r="E15" i="4"/>
  <c r="E4" i="4"/>
  <c r="B16" i="4"/>
  <c r="D16" i="4"/>
  <c r="F16" i="4"/>
  <c r="G16" i="4"/>
  <c r="H16" i="4"/>
  <c r="I16" i="4" s="1"/>
  <c r="J16" i="4"/>
  <c r="K16" i="4"/>
  <c r="L16" i="4"/>
  <c r="M16" i="4" s="1"/>
  <c r="C16" i="4"/>
  <c r="K14" i="4"/>
  <c r="E37" i="3" l="1"/>
  <c r="K52" i="3" l="1"/>
  <c r="N37" i="3"/>
  <c r="J37" i="3"/>
  <c r="G52" i="3"/>
  <c r="B52" i="3"/>
  <c r="N32" i="3"/>
  <c r="J32" i="3"/>
  <c r="E32" i="3"/>
  <c r="N27" i="3"/>
  <c r="J27" i="3"/>
  <c r="E27" i="3"/>
  <c r="N23" i="3"/>
  <c r="J23" i="3"/>
  <c r="E23" i="3"/>
  <c r="N18" i="3"/>
  <c r="J18" i="3"/>
  <c r="E18" i="3"/>
  <c r="C24" i="2"/>
  <c r="J52" i="3" l="1"/>
  <c r="N53" i="3" s="1"/>
  <c r="H29" i="2"/>
  <c r="K29" i="2"/>
  <c r="L29" i="2"/>
  <c r="M29" i="2"/>
  <c r="N29" i="2" s="1"/>
  <c r="K24" i="2"/>
  <c r="L24" i="2"/>
  <c r="M24" i="2"/>
  <c r="I24" i="2"/>
  <c r="I29" i="2" s="1"/>
  <c r="J29" i="2" s="1"/>
  <c r="H24" i="2"/>
  <c r="C29" i="2"/>
  <c r="E18" i="2"/>
  <c r="D24" i="2"/>
  <c r="D29" i="2" s="1"/>
  <c r="E29" i="2" s="1"/>
  <c r="C18" i="2"/>
  <c r="G24" i="2"/>
  <c r="B24" i="2"/>
  <c r="N30" i="2" l="1"/>
  <c r="N19" i="2"/>
  <c r="N24" i="2" s="1"/>
  <c r="J19" i="2"/>
  <c r="J24" i="2" s="1"/>
  <c r="E19" i="2"/>
  <c r="E24" i="2" s="1"/>
  <c r="L28" i="2" l="1"/>
  <c r="L27" i="2"/>
  <c r="N13" i="2" l="1"/>
  <c r="N9" i="2"/>
  <c r="N4" i="2"/>
  <c r="H18" i="2"/>
  <c r="I18" i="2"/>
  <c r="K18" i="2"/>
  <c r="L18" i="2"/>
  <c r="M18" i="2"/>
  <c r="G18" i="2"/>
  <c r="G29" i="2" s="1"/>
  <c r="D18" i="2"/>
  <c r="B18" i="2"/>
  <c r="B29" i="2" s="1"/>
  <c r="N18" i="2" l="1"/>
  <c r="J13" i="2"/>
  <c r="J9" i="2"/>
  <c r="J4" i="2"/>
  <c r="J18" i="2" s="1"/>
  <c r="E13" i="2"/>
  <c r="E9" i="2"/>
  <c r="E4" i="2"/>
  <c r="U8" i="1" l="1"/>
  <c r="T8" i="1"/>
  <c r="Q10" i="1" l="1"/>
  <c r="N10" i="1"/>
  <c r="K10" i="1"/>
  <c r="S8" i="1"/>
  <c r="P8" i="1"/>
  <c r="O8" i="1"/>
  <c r="M8" i="1"/>
  <c r="L8" i="1"/>
  <c r="P7" i="1"/>
  <c r="M7" i="1"/>
  <c r="S7" i="1"/>
  <c r="F8" i="1"/>
  <c r="C8" i="1"/>
  <c r="D8" i="1"/>
  <c r="R7" i="1" l="1"/>
  <c r="O7" i="1"/>
  <c r="L7" i="1"/>
  <c r="R8" i="1"/>
  <c r="Q7" i="1"/>
  <c r="N7" i="1"/>
  <c r="K7" i="1"/>
</calcChain>
</file>

<file path=xl/sharedStrings.xml><?xml version="1.0" encoding="utf-8"?>
<sst xmlns="http://schemas.openxmlformats.org/spreadsheetml/2006/main" count="218" uniqueCount="92">
  <si>
    <t>Вывоз СОЖ (456ст.)</t>
  </si>
  <si>
    <t xml:space="preserve">итого 2019 год </t>
  </si>
  <si>
    <t>Услуги УАЗа (камазы-103 ст.)</t>
  </si>
  <si>
    <t>Мат-лы 23 сч. (известь,кис-та, жел.купорос, реагенты)</t>
  </si>
  <si>
    <t>Затраты на разложение СОЖ</t>
  </si>
  <si>
    <t>Мат-лы 23 сч. (известь,кис-та, жел.купорос)</t>
  </si>
  <si>
    <t>ФП 2018 год</t>
  </si>
  <si>
    <t>ФП 2019 год</t>
  </si>
  <si>
    <t>ТП 2018 год</t>
  </si>
  <si>
    <t>2018 год</t>
  </si>
  <si>
    <t>2019 год</t>
  </si>
  <si>
    <t>ТП 2019 год</t>
  </si>
  <si>
    <r>
      <t xml:space="preserve">прогноз </t>
    </r>
    <r>
      <rPr>
        <sz val="12"/>
        <color theme="1"/>
        <rFont val="Calibri"/>
        <family val="2"/>
        <charset val="204"/>
        <scheme val="minor"/>
      </rPr>
      <t>2019</t>
    </r>
    <r>
      <rPr>
        <sz val="11"/>
        <color theme="1"/>
        <rFont val="Calibri"/>
        <family val="2"/>
        <scheme val="minor"/>
      </rPr>
      <t>год (факт 8м + ПР 4м)</t>
    </r>
  </si>
  <si>
    <t>январь-август (8м) 2019</t>
  </si>
  <si>
    <t>сентябрь-декабрь (4м)2019</t>
  </si>
  <si>
    <r>
      <t xml:space="preserve">факт </t>
    </r>
    <r>
      <rPr>
        <sz val="12"/>
        <color theme="1"/>
        <rFont val="Calibri"/>
        <family val="2"/>
        <charset val="204"/>
        <scheme val="minor"/>
      </rPr>
      <t xml:space="preserve">2018 </t>
    </r>
    <r>
      <rPr>
        <sz val="11"/>
        <color theme="1"/>
        <rFont val="Calibri"/>
        <family val="2"/>
        <scheme val="minor"/>
      </rPr>
      <t>год</t>
    </r>
  </si>
  <si>
    <t>Прогноз 2019 от факта 2018</t>
  </si>
  <si>
    <t>прогноз от ФП</t>
  </si>
  <si>
    <t>прогноз от ТП</t>
  </si>
  <si>
    <t>ТП</t>
  </si>
  <si>
    <t>ФАКТ</t>
  </si>
  <si>
    <t>июнь</t>
  </si>
  <si>
    <t>июль</t>
  </si>
  <si>
    <t>август</t>
  </si>
  <si>
    <t>материал по 23 сч.</t>
  </si>
  <si>
    <t>сентябрь</t>
  </si>
  <si>
    <t>103ст (услуги ЗФ УАЗ)</t>
  </si>
  <si>
    <t>Вывоз СОЖ сторонней организацией</t>
  </si>
  <si>
    <t>расшифровка полученных материалов</t>
  </si>
  <si>
    <t>ФП</t>
  </si>
  <si>
    <t>откл.</t>
  </si>
  <si>
    <t>кисл-та серная (7100 кг*6,44руб=45,72 т.р.)</t>
  </si>
  <si>
    <t>известь (21,08т*6423руб=135,4т.р)</t>
  </si>
  <si>
    <t>реагент Аквапол (0,05т*428руб=21,4т.р)</t>
  </si>
  <si>
    <t>кисл-та серная (7200 кг*6,44руб=46,37 т.р.)</t>
  </si>
  <si>
    <r>
      <rPr>
        <sz val="11"/>
        <color theme="1"/>
        <rFont val="Calibri"/>
        <family val="2"/>
        <charset val="204"/>
        <scheme val="minor"/>
      </rPr>
      <t>реагент СФ-А2</t>
    </r>
    <r>
      <rPr>
        <sz val="11"/>
        <color theme="1"/>
        <rFont val="Calibri"/>
        <family val="2"/>
        <scheme val="minor"/>
      </rPr>
      <t xml:space="preserve"> (2т*21600руб=43,2т.р)                             </t>
    </r>
  </si>
  <si>
    <t>известь (19,66т*6423руб=126,28т.р)</t>
  </si>
  <si>
    <r>
      <t>реагент СФ-А2</t>
    </r>
    <r>
      <rPr>
        <sz val="11"/>
        <color theme="1"/>
        <rFont val="Calibri"/>
        <family val="2"/>
        <scheme val="minor"/>
      </rPr>
      <t xml:space="preserve"> (17,8т*21600руб=384,48т.р)                             </t>
    </r>
  </si>
  <si>
    <t>кисл-та серная (14100 кг*6,44руб=90,80 т.р.)</t>
  </si>
  <si>
    <t>известь (19,84т*6423руб=127,43т.р)</t>
  </si>
  <si>
    <t>реагент Аквапол (0,125т*428руб=53,5т.р)</t>
  </si>
  <si>
    <r>
      <t>реагент СФ-А2</t>
    </r>
    <r>
      <rPr>
        <sz val="11"/>
        <color theme="1"/>
        <rFont val="Calibri"/>
        <family val="2"/>
        <scheme val="minor"/>
      </rPr>
      <t xml:space="preserve"> (19,80т*21600руб=427,68т.р)                             </t>
    </r>
  </si>
  <si>
    <t>октябрь</t>
  </si>
  <si>
    <t>ноябрь</t>
  </si>
  <si>
    <t>декабрь</t>
  </si>
  <si>
    <t>итог за 3 мес.</t>
  </si>
  <si>
    <t>итого за 7 мес.</t>
  </si>
  <si>
    <t>кисл-та серная (7000 кг*6,44руб=45,08 т.р.)</t>
  </si>
  <si>
    <t>углерод четыреххлористый (28,8т*655,83руб=18,89т.р)</t>
  </si>
  <si>
    <t>реагент Аквапол (0,075т*428руб=32,1т.р)</t>
  </si>
  <si>
    <t>ПР (8+4)</t>
  </si>
  <si>
    <t>откл по ценам и ТЗР +7,43 т.р</t>
  </si>
  <si>
    <t>откл по ценам и ТЗР +90,95 т.р</t>
  </si>
  <si>
    <t>откл по ценам и ТЗР +108,37 т.р</t>
  </si>
  <si>
    <t>итог за 4 мес.</t>
  </si>
  <si>
    <t>Факт прогноз</t>
  </si>
  <si>
    <t>откл по ценам и ТЗР +118,31 т.р</t>
  </si>
  <si>
    <t>кисл-та серная (6750 кг*6,44руб=43,5 т.р.)</t>
  </si>
  <si>
    <t>известь (20,20т*6423руб=129,74т.р)</t>
  </si>
  <si>
    <t>реагент Аквапол (0,100т*428руб=42,8т.р)</t>
  </si>
  <si>
    <t>январь</t>
  </si>
  <si>
    <t>февраль</t>
  </si>
  <si>
    <t>март</t>
  </si>
  <si>
    <t>апрель</t>
  </si>
  <si>
    <t>май</t>
  </si>
  <si>
    <t>ТП 2019</t>
  </si>
  <si>
    <t>ФП 2020</t>
  </si>
  <si>
    <t>ПР 2019</t>
  </si>
  <si>
    <t>материал по 23 сч.                        (2020г с учетом доставки)</t>
  </si>
  <si>
    <t xml:space="preserve">итог </t>
  </si>
  <si>
    <t>кисл-та серная (10000 кг*6,44руб=64,4 т.р.)</t>
  </si>
  <si>
    <t>известь (19,94т*6423руб=128,1т.р)</t>
  </si>
  <si>
    <t>известь (18,5т*6423руб=118,83т.р)</t>
  </si>
  <si>
    <t>известь (18,84т*6423руб=121,01т.р)</t>
  </si>
  <si>
    <t>кисл-та серная (8800 кг*6,44руб=56,67 т.р.)</t>
  </si>
  <si>
    <t>известь (19,52т*6423руб=125,38т.р)</t>
  </si>
  <si>
    <t>кисл-та серная (8862 кг*6,44руб=57,07 т.р.)</t>
  </si>
  <si>
    <t>железный купорос (3000кг*15,47руб=46,41т.р)</t>
  </si>
  <si>
    <t>Итого</t>
  </si>
  <si>
    <t>кисл-та серная (12400 кг*6,44руб=79,86 т.р.)</t>
  </si>
  <si>
    <t>известь (19,58т*6423руб=125,76т.р)</t>
  </si>
  <si>
    <t>реагент Аквапол (1,0т*428руб=428,0т.р)</t>
  </si>
  <si>
    <t>факт 2019</t>
  </si>
  <si>
    <t>ФП 2019</t>
  </si>
  <si>
    <t xml:space="preserve">материал по 23 сч.                       </t>
  </si>
  <si>
    <t>Затраты на разложение СОЖ  (факт 2019)</t>
  </si>
  <si>
    <t>итого за 2019г</t>
  </si>
  <si>
    <t>кисл-та   103 212кг</t>
  </si>
  <si>
    <t>известь   177,16т</t>
  </si>
  <si>
    <t>железный купорос   3000кг</t>
  </si>
  <si>
    <t>реагент Аквапол  1,45т</t>
  </si>
  <si>
    <t>реагент СФ-А2   118,8т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</si>
</sst>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i/>
      <sz val="11"/>
      <color theme="3" tint="-0.24997711111789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theme="3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1" xfId="0" applyBorder="1"/>
    <xf numFmtId="0" fontId="5" fillId="0" borderId="0" xfId="0" applyFont="1"/>
    <xf numFmtId="0" fontId="0" fillId="0" borderId="0" xfId="0" applyAlignment="1">
      <alignment vertical="center"/>
    </xf>
    <xf numFmtId="0" fontId="0" fillId="2" borderId="3" xfId="0" applyFill="1" applyBorder="1"/>
    <xf numFmtId="0" fontId="0" fillId="2" borderId="5" xfId="0" applyFill="1" applyBorder="1"/>
    <xf numFmtId="0" fontId="0" fillId="0" borderId="6" xfId="0" applyBorder="1"/>
    <xf numFmtId="0" fontId="5" fillId="2" borderId="7" xfId="0" applyFont="1" applyFill="1" applyBorder="1"/>
    <xf numFmtId="0" fontId="5" fillId="0" borderId="8" xfId="0" applyFont="1" applyBorder="1"/>
    <xf numFmtId="0" fontId="5" fillId="0" borderId="9" xfId="0" applyFont="1" applyBorder="1"/>
    <xf numFmtId="0" fontId="0" fillId="0" borderId="4" xfId="0" applyBorder="1"/>
    <xf numFmtId="0" fontId="5" fillId="2" borderId="16" xfId="0" applyFont="1" applyFill="1" applyBorder="1"/>
    <xf numFmtId="0" fontId="9" fillId="0" borderId="0" xfId="0" applyFont="1"/>
    <xf numFmtId="0" fontId="9" fillId="0" borderId="0" xfId="0" applyFont="1" applyBorder="1"/>
    <xf numFmtId="0" fontId="6" fillId="0" borderId="30" xfId="0" applyFont="1" applyBorder="1" applyAlignment="1">
      <alignment horizontal="center" vertical="center"/>
    </xf>
    <xf numFmtId="0" fontId="0" fillId="0" borderId="31" xfId="0" applyBorder="1"/>
    <xf numFmtId="0" fontId="7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" borderId="17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0" fillId="0" borderId="42" xfId="0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5" xfId="0" applyBorder="1" applyAlignment="1">
      <alignment horizontal="center"/>
    </xf>
    <xf numFmtId="0" fontId="15" fillId="0" borderId="0" xfId="0" applyFont="1"/>
    <xf numFmtId="0" fontId="0" fillId="0" borderId="27" xfId="0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13" fillId="3" borderId="39" xfId="0" applyFont="1" applyFill="1" applyBorder="1"/>
    <xf numFmtId="0" fontId="13" fillId="3" borderId="47" xfId="0" applyFont="1" applyFill="1" applyBorder="1"/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31" xfId="0" applyFill="1" applyBorder="1" applyAlignment="1">
      <alignment horizontal="left"/>
    </xf>
    <xf numFmtId="0" fontId="3" fillId="2" borderId="31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0" fillId="0" borderId="30" xfId="0" applyBorder="1" applyAlignment="1">
      <alignment vertical="center"/>
    </xf>
    <xf numFmtId="0" fontId="0" fillId="0" borderId="32" xfId="0" applyBorder="1"/>
    <xf numFmtId="0" fontId="7" fillId="2" borderId="49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2" borderId="31" xfId="0" applyFill="1" applyBorder="1" applyAlignment="1">
      <alignment horizontal="left" wrapText="1"/>
    </xf>
    <xf numFmtId="0" fontId="0" fillId="2" borderId="4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3" borderId="26" xfId="0" applyFont="1" applyFill="1" applyBorder="1"/>
    <xf numFmtId="0" fontId="0" fillId="3" borderId="42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16" fillId="0" borderId="49" xfId="0" applyFont="1" applyBorder="1" applyAlignment="1">
      <alignment horizontal="left" vertical="top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left" vertical="top" wrapText="1"/>
    </xf>
    <xf numFmtId="0" fontId="0" fillId="3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7" fillId="0" borderId="32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/>
    <xf numFmtId="0" fontId="0" fillId="2" borderId="31" xfId="0" applyFill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0" fillId="0" borderId="39" xfId="0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0" xfId="0" applyFont="1" applyFill="1"/>
    <xf numFmtId="0" fontId="12" fillId="3" borderId="49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/>
    <xf numFmtId="2" fontId="14" fillId="2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vertical="center"/>
    </xf>
    <xf numFmtId="2" fontId="20" fillId="3" borderId="39" xfId="0" applyNumberFormat="1" applyFont="1" applyFill="1" applyBorder="1" applyAlignment="1">
      <alignment vertical="center"/>
    </xf>
    <xf numFmtId="2" fontId="20" fillId="3" borderId="47" xfId="0" applyNumberFormat="1" applyFont="1" applyFill="1" applyBorder="1" applyAlignment="1">
      <alignment vertical="center"/>
    </xf>
    <xf numFmtId="2" fontId="20" fillId="3" borderId="26" xfId="0" applyNumberFormat="1" applyFont="1" applyFill="1" applyBorder="1" applyAlignment="1">
      <alignment vertical="center"/>
    </xf>
    <xf numFmtId="2" fontId="14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2" fontId="15" fillId="0" borderId="0" xfId="0" applyNumberFormat="1" applyFont="1"/>
    <xf numFmtId="0" fontId="5" fillId="0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>
      <selection sqref="A1:R1"/>
    </sheetView>
  </sheetViews>
  <sheetFormatPr defaultRowHeight="15" x14ac:dyDescent="0.25"/>
  <cols>
    <col min="1" max="1" width="8.85546875" customWidth="1"/>
    <col min="2" max="2" width="7" hidden="1" customWidth="1"/>
    <col min="3" max="4" width="6.28515625" hidden="1" customWidth="1"/>
    <col min="5" max="5" width="7.7109375" hidden="1" customWidth="1"/>
    <col min="6" max="7" width="6.85546875" hidden="1" customWidth="1"/>
    <col min="8" max="8" width="6" hidden="1" customWidth="1"/>
    <col min="9" max="10" width="5.5703125" hidden="1" customWidth="1"/>
    <col min="11" max="11" width="9" customWidth="1"/>
    <col min="12" max="13" width="8.28515625" customWidth="1"/>
    <col min="14" max="14" width="8.5703125" customWidth="1"/>
    <col min="15" max="15" width="7.7109375" customWidth="1"/>
    <col min="16" max="16" width="8" customWidth="1"/>
    <col min="17" max="17" width="8.42578125" customWidth="1"/>
    <col min="18" max="18" width="6.42578125" customWidth="1"/>
    <col min="19" max="19" width="7.42578125" customWidth="1"/>
    <col min="20" max="21" width="8.5703125" customWidth="1"/>
  </cols>
  <sheetData>
    <row r="1" spans="1:21" s="3" customFormat="1" ht="32.25" customHeight="1" thickBot="1" x14ac:dyDescent="0.3">
      <c r="A1" s="145" t="s">
        <v>4</v>
      </c>
      <c r="B1" s="146"/>
      <c r="C1" s="146"/>
      <c r="D1" s="146"/>
      <c r="E1" s="146"/>
      <c r="F1" s="146"/>
      <c r="G1" s="146"/>
      <c r="H1" s="146"/>
      <c r="I1" s="146"/>
      <c r="J1" s="146"/>
      <c r="K1" s="145"/>
      <c r="L1" s="145"/>
      <c r="M1" s="145"/>
      <c r="N1" s="145"/>
      <c r="O1" s="145"/>
      <c r="P1" s="145"/>
      <c r="Q1" s="145"/>
      <c r="R1" s="145"/>
    </row>
    <row r="2" spans="1:21" s="3" customFormat="1" ht="23.25" customHeight="1" thickTop="1" thickBot="1" x14ac:dyDescent="0.3">
      <c r="A2" s="14"/>
      <c r="B2" s="150" t="s">
        <v>9</v>
      </c>
      <c r="C2" s="150"/>
      <c r="D2" s="150"/>
      <c r="E2" s="150"/>
      <c r="F2" s="150"/>
      <c r="G2" s="150"/>
      <c r="H2" s="150"/>
      <c r="I2" s="150"/>
      <c r="J2" s="150"/>
      <c r="K2" s="141" t="s">
        <v>10</v>
      </c>
      <c r="L2" s="142"/>
      <c r="M2" s="142"/>
      <c r="N2" s="142"/>
      <c r="O2" s="142"/>
      <c r="P2" s="142"/>
      <c r="Q2" s="142"/>
      <c r="R2" s="142"/>
      <c r="S2" s="143"/>
    </row>
    <row r="3" spans="1:21" ht="44.25" customHeight="1" thickBot="1" x14ac:dyDescent="0.3">
      <c r="A3" s="15"/>
      <c r="B3" s="147" t="s">
        <v>5</v>
      </c>
      <c r="C3" s="147"/>
      <c r="D3" s="148"/>
      <c r="E3" s="149" t="s">
        <v>2</v>
      </c>
      <c r="F3" s="147"/>
      <c r="G3" s="148"/>
      <c r="H3" s="149" t="s">
        <v>0</v>
      </c>
      <c r="I3" s="147"/>
      <c r="J3" s="148"/>
      <c r="K3" s="151" t="s">
        <v>3</v>
      </c>
      <c r="L3" s="152"/>
      <c r="M3" s="153"/>
      <c r="N3" s="151" t="s">
        <v>2</v>
      </c>
      <c r="O3" s="152"/>
      <c r="P3" s="153"/>
      <c r="Q3" s="149" t="s">
        <v>0</v>
      </c>
      <c r="R3" s="147"/>
      <c r="S3" s="148"/>
    </row>
    <row r="4" spans="1:21" ht="62.25" customHeight="1" x14ac:dyDescent="0.25">
      <c r="A4" s="15"/>
      <c r="B4" s="29" t="s">
        <v>15</v>
      </c>
      <c r="C4" s="30" t="s">
        <v>6</v>
      </c>
      <c r="D4" s="31" t="s">
        <v>8</v>
      </c>
      <c r="E4" s="32" t="s">
        <v>15</v>
      </c>
      <c r="F4" s="33" t="s">
        <v>6</v>
      </c>
      <c r="G4" s="34" t="s">
        <v>8</v>
      </c>
      <c r="H4" s="32" t="s">
        <v>15</v>
      </c>
      <c r="I4" s="33" t="s">
        <v>6</v>
      </c>
      <c r="J4" s="34" t="s">
        <v>8</v>
      </c>
      <c r="K4" s="35" t="s">
        <v>12</v>
      </c>
      <c r="L4" s="36" t="s">
        <v>7</v>
      </c>
      <c r="M4" s="37" t="s">
        <v>11</v>
      </c>
      <c r="N4" s="35" t="s">
        <v>12</v>
      </c>
      <c r="O4" s="36" t="s">
        <v>7</v>
      </c>
      <c r="P4" s="37" t="s">
        <v>11</v>
      </c>
      <c r="Q4" s="35" t="s">
        <v>12</v>
      </c>
      <c r="R4" s="38" t="s">
        <v>7</v>
      </c>
      <c r="S4" s="37" t="s">
        <v>11</v>
      </c>
    </row>
    <row r="5" spans="1:21" ht="39" customHeight="1" x14ac:dyDescent="0.25">
      <c r="A5" s="16" t="s">
        <v>13</v>
      </c>
      <c r="B5" s="18"/>
      <c r="C5" s="19"/>
      <c r="D5" s="20"/>
      <c r="E5" s="21"/>
      <c r="F5" s="19"/>
      <c r="G5" s="22"/>
      <c r="H5" s="21"/>
      <c r="I5" s="19"/>
      <c r="J5" s="22"/>
      <c r="K5" s="4">
        <v>2339.56</v>
      </c>
      <c r="L5" s="1">
        <v>1192.47</v>
      </c>
      <c r="M5" s="10">
        <v>1642.47</v>
      </c>
      <c r="N5" s="5">
        <v>1106.6300000000001</v>
      </c>
      <c r="O5" s="1">
        <v>1751.86</v>
      </c>
      <c r="P5" s="10">
        <v>1738.36</v>
      </c>
      <c r="Q5" s="5">
        <v>2174.96</v>
      </c>
      <c r="R5" s="6">
        <v>480</v>
      </c>
      <c r="S5" s="6">
        <v>1413.4</v>
      </c>
    </row>
    <row r="6" spans="1:21" ht="39" customHeight="1" x14ac:dyDescent="0.25">
      <c r="A6" s="16" t="s">
        <v>14</v>
      </c>
      <c r="B6" s="18"/>
      <c r="C6" s="19"/>
      <c r="D6" s="20"/>
      <c r="E6" s="21"/>
      <c r="F6" s="19"/>
      <c r="G6" s="22"/>
      <c r="H6" s="21"/>
      <c r="I6" s="19"/>
      <c r="J6" s="22"/>
      <c r="K6" s="4">
        <v>2597.98</v>
      </c>
      <c r="L6" s="1">
        <v>572.98</v>
      </c>
      <c r="M6" s="10">
        <v>1697.26</v>
      </c>
      <c r="N6" s="5">
        <v>861.3</v>
      </c>
      <c r="O6" s="1">
        <v>861.3</v>
      </c>
      <c r="P6" s="10">
        <v>427.02</v>
      </c>
      <c r="Q6" s="5">
        <v>2513.4</v>
      </c>
      <c r="R6" s="6">
        <v>320</v>
      </c>
      <c r="S6" s="6">
        <v>1253.4000000000001</v>
      </c>
    </row>
    <row r="7" spans="1:21" s="2" customFormat="1" ht="35.25" customHeight="1" thickBot="1" x14ac:dyDescent="0.3">
      <c r="A7" s="17" t="s">
        <v>1</v>
      </c>
      <c r="B7" s="23">
        <v>969.79</v>
      </c>
      <c r="C7" s="24">
        <v>666.3</v>
      </c>
      <c r="D7" s="25">
        <v>956</v>
      </c>
      <c r="E7" s="26">
        <v>2837.36</v>
      </c>
      <c r="F7" s="27">
        <v>2802</v>
      </c>
      <c r="G7" s="28">
        <v>2910</v>
      </c>
      <c r="H7" s="26">
        <v>0</v>
      </c>
      <c r="I7" s="27">
        <v>45</v>
      </c>
      <c r="J7" s="28">
        <v>45</v>
      </c>
      <c r="K7" s="11">
        <f t="shared" ref="K7:S7" si="0">SUM(K5:K6)</f>
        <v>4937.54</v>
      </c>
      <c r="L7" s="8">
        <f t="shared" si="0"/>
        <v>1765.45</v>
      </c>
      <c r="M7" s="8">
        <f t="shared" si="0"/>
        <v>3339.73</v>
      </c>
      <c r="N7" s="7">
        <f t="shared" si="0"/>
        <v>1967.93</v>
      </c>
      <c r="O7" s="8">
        <f t="shared" si="0"/>
        <v>2613.16</v>
      </c>
      <c r="P7" s="8">
        <f t="shared" si="0"/>
        <v>2165.38</v>
      </c>
      <c r="Q7" s="7">
        <f t="shared" si="0"/>
        <v>4688.3600000000006</v>
      </c>
      <c r="R7" s="9">
        <f t="shared" si="0"/>
        <v>800</v>
      </c>
      <c r="S7" s="9">
        <f t="shared" si="0"/>
        <v>2666.8</v>
      </c>
      <c r="T7" s="40" t="s">
        <v>17</v>
      </c>
      <c r="U7" s="40" t="s">
        <v>18</v>
      </c>
    </row>
    <row r="8" spans="1:21" s="12" customFormat="1" x14ac:dyDescent="0.25">
      <c r="C8" s="12">
        <f>B7-C7</f>
        <v>303.49</v>
      </c>
      <c r="D8" s="12">
        <f>B7-D7</f>
        <v>13.789999999999964</v>
      </c>
      <c r="E8" s="13"/>
      <c r="F8" s="13">
        <f>E7-F7</f>
        <v>35.360000000000127</v>
      </c>
      <c r="G8" s="13"/>
      <c r="H8" s="13"/>
      <c r="I8" s="13"/>
      <c r="J8" s="13"/>
      <c r="L8" s="12">
        <f>K7-L7</f>
        <v>3172.09</v>
      </c>
      <c r="M8" s="12">
        <f>K7-M7</f>
        <v>1597.81</v>
      </c>
      <c r="O8" s="12">
        <f>N7-O7</f>
        <v>-645.22999999999979</v>
      </c>
      <c r="P8" s="12">
        <f>N7-P7</f>
        <v>-197.45000000000005</v>
      </c>
      <c r="R8" s="12">
        <f>Q7-R7</f>
        <v>3888.3600000000006</v>
      </c>
      <c r="S8" s="12">
        <f>Q7-S7</f>
        <v>2021.5600000000004</v>
      </c>
      <c r="T8" s="41">
        <f>L8+O8+R8</f>
        <v>6415.2200000000012</v>
      </c>
      <c r="U8" s="41">
        <f>M8+P8+S8</f>
        <v>3421.92</v>
      </c>
    </row>
    <row r="10" spans="1:21" s="39" customFormat="1" hidden="1" x14ac:dyDescent="0.25">
      <c r="F10" s="144" t="s">
        <v>16</v>
      </c>
      <c r="G10" s="144"/>
      <c r="H10" s="144"/>
      <c r="I10" s="144"/>
      <c r="J10" s="144"/>
      <c r="K10" s="39">
        <f>K7-B7</f>
        <v>3967.75</v>
      </c>
      <c r="N10" s="39">
        <f>N7-E7</f>
        <v>-869.43000000000006</v>
      </c>
      <c r="Q10" s="39">
        <f>Q7-H7</f>
        <v>4688.3600000000006</v>
      </c>
    </row>
  </sheetData>
  <mergeCells count="10">
    <mergeCell ref="K2:S2"/>
    <mergeCell ref="F10:J10"/>
    <mergeCell ref="A1:R1"/>
    <mergeCell ref="B3:D3"/>
    <mergeCell ref="E3:G3"/>
    <mergeCell ref="H3:J3"/>
    <mergeCell ref="B2:J2"/>
    <mergeCell ref="K3:M3"/>
    <mergeCell ref="N3:P3"/>
    <mergeCell ref="Q3:S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="93" zoomScaleNormal="93" workbookViewId="0">
      <selection activeCell="N24" activeCellId="2" sqref="E24 J24 N24"/>
    </sheetView>
  </sheetViews>
  <sheetFormatPr defaultRowHeight="15" x14ac:dyDescent="0.25"/>
  <cols>
    <col min="1" max="1" width="8.85546875" customWidth="1"/>
    <col min="2" max="2" width="8.42578125" hidden="1" customWidth="1"/>
    <col min="3" max="4" width="9.140625" customWidth="1"/>
    <col min="5" max="5" width="7.85546875" customWidth="1"/>
    <col min="6" max="6" width="52" customWidth="1"/>
    <col min="7" max="7" width="7.7109375" hidden="1" customWidth="1"/>
    <col min="8" max="10" width="8.42578125" customWidth="1"/>
    <col min="11" max="11" width="8" hidden="1" customWidth="1"/>
    <col min="12" max="14" width="9.140625" customWidth="1"/>
    <col min="15" max="16" width="8.5703125" customWidth="1"/>
  </cols>
  <sheetData>
    <row r="1" spans="1:14" ht="24" customHeight="1" thickBot="1" x14ac:dyDescent="0.3">
      <c r="A1" s="154" t="s">
        <v>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s="3" customFormat="1" ht="30" customHeight="1" thickBot="1" x14ac:dyDescent="0.3">
      <c r="A2" s="61"/>
      <c r="B2" s="167" t="s">
        <v>24</v>
      </c>
      <c r="C2" s="168"/>
      <c r="D2" s="168"/>
      <c r="E2" s="169"/>
      <c r="F2" s="158" t="s">
        <v>28</v>
      </c>
      <c r="G2" s="149" t="s">
        <v>26</v>
      </c>
      <c r="H2" s="147"/>
      <c r="I2" s="147"/>
      <c r="J2" s="148"/>
      <c r="K2" s="149" t="s">
        <v>27</v>
      </c>
      <c r="L2" s="147"/>
      <c r="M2" s="147"/>
      <c r="N2" s="148"/>
    </row>
    <row r="3" spans="1:14" ht="16.5" thickBot="1" x14ac:dyDescent="0.3">
      <c r="A3" s="62"/>
      <c r="B3" s="47" t="s">
        <v>29</v>
      </c>
      <c r="C3" s="44" t="s">
        <v>19</v>
      </c>
      <c r="D3" s="44" t="s">
        <v>20</v>
      </c>
      <c r="E3" s="71" t="s">
        <v>30</v>
      </c>
      <c r="F3" s="160"/>
      <c r="G3" s="47" t="s">
        <v>29</v>
      </c>
      <c r="H3" s="45" t="s">
        <v>19</v>
      </c>
      <c r="I3" s="45" t="s">
        <v>20</v>
      </c>
      <c r="J3" s="71" t="s">
        <v>30</v>
      </c>
      <c r="K3" s="47" t="s">
        <v>29</v>
      </c>
      <c r="L3" s="45" t="s">
        <v>19</v>
      </c>
      <c r="M3" s="46" t="s">
        <v>20</v>
      </c>
      <c r="N3" s="50" t="s">
        <v>30</v>
      </c>
    </row>
    <row r="4" spans="1:14" x14ac:dyDescent="0.25">
      <c r="A4" s="158" t="s">
        <v>21</v>
      </c>
      <c r="B4" s="161">
        <v>221.77</v>
      </c>
      <c r="C4" s="155">
        <v>221.77</v>
      </c>
      <c r="D4" s="155">
        <v>253.15</v>
      </c>
      <c r="E4" s="164">
        <f>D4-C4</f>
        <v>31.379999999999995</v>
      </c>
      <c r="F4" s="48" t="s">
        <v>31</v>
      </c>
      <c r="G4" s="161">
        <v>217.14</v>
      </c>
      <c r="H4" s="155">
        <v>217.14</v>
      </c>
      <c r="I4" s="155">
        <v>73.459999999999994</v>
      </c>
      <c r="J4" s="170">
        <f>I4-H4</f>
        <v>-143.68</v>
      </c>
      <c r="K4" s="161">
        <v>80</v>
      </c>
      <c r="L4" s="155">
        <v>80</v>
      </c>
      <c r="M4" s="155">
        <v>525.83000000000004</v>
      </c>
      <c r="N4" s="164">
        <f>M4-L4</f>
        <v>445.83000000000004</v>
      </c>
    </row>
    <row r="5" spans="1:14" x14ac:dyDescent="0.25">
      <c r="A5" s="159"/>
      <c r="B5" s="162"/>
      <c r="C5" s="156"/>
      <c r="D5" s="156"/>
      <c r="E5" s="165"/>
      <c r="F5" s="49" t="s">
        <v>32</v>
      </c>
      <c r="G5" s="162"/>
      <c r="H5" s="156"/>
      <c r="I5" s="156"/>
      <c r="J5" s="171"/>
      <c r="K5" s="162"/>
      <c r="L5" s="156"/>
      <c r="M5" s="156"/>
      <c r="N5" s="165"/>
    </row>
    <row r="6" spans="1:14" x14ac:dyDescent="0.25">
      <c r="A6" s="159"/>
      <c r="B6" s="162"/>
      <c r="C6" s="156"/>
      <c r="D6" s="156"/>
      <c r="E6" s="165"/>
      <c r="F6" s="58" t="s">
        <v>33</v>
      </c>
      <c r="G6" s="162"/>
      <c r="H6" s="156"/>
      <c r="I6" s="156"/>
      <c r="J6" s="171"/>
      <c r="K6" s="162"/>
      <c r="L6" s="156"/>
      <c r="M6" s="156"/>
      <c r="N6" s="165"/>
    </row>
    <row r="7" spans="1:14" ht="16.5" customHeight="1" x14ac:dyDescent="0.25">
      <c r="A7" s="159"/>
      <c r="B7" s="162"/>
      <c r="C7" s="156"/>
      <c r="D7" s="156"/>
      <c r="E7" s="165"/>
      <c r="F7" s="59" t="s">
        <v>35</v>
      </c>
      <c r="G7" s="162"/>
      <c r="H7" s="156"/>
      <c r="I7" s="156"/>
      <c r="J7" s="171"/>
      <c r="K7" s="162"/>
      <c r="L7" s="156"/>
      <c r="M7" s="156"/>
      <c r="N7" s="165"/>
    </row>
    <row r="8" spans="1:14" ht="16.5" customHeight="1" thickBot="1" x14ac:dyDescent="0.3">
      <c r="A8" s="160"/>
      <c r="B8" s="163"/>
      <c r="C8" s="157"/>
      <c r="D8" s="157"/>
      <c r="E8" s="166"/>
      <c r="F8" s="60" t="s">
        <v>51</v>
      </c>
      <c r="G8" s="163"/>
      <c r="H8" s="157"/>
      <c r="I8" s="157"/>
      <c r="J8" s="172"/>
      <c r="K8" s="163"/>
      <c r="L8" s="157"/>
      <c r="M8" s="157"/>
      <c r="N8" s="166"/>
    </row>
    <row r="9" spans="1:14" ht="16.5" customHeight="1" x14ac:dyDescent="0.25">
      <c r="A9" s="158" t="s">
        <v>22</v>
      </c>
      <c r="B9" s="161">
        <v>175.36</v>
      </c>
      <c r="C9" s="155">
        <v>625.36</v>
      </c>
      <c r="D9" s="155">
        <v>648.08000000000004</v>
      </c>
      <c r="E9" s="164">
        <f>D9-C9</f>
        <v>22.720000000000027</v>
      </c>
      <c r="F9" s="48" t="s">
        <v>34</v>
      </c>
      <c r="G9" s="161">
        <v>263.33999999999997</v>
      </c>
      <c r="H9" s="155">
        <v>263.33999999999997</v>
      </c>
      <c r="I9" s="155">
        <v>150.28</v>
      </c>
      <c r="J9" s="170">
        <f>I9-H9</f>
        <v>-113.05999999999997</v>
      </c>
      <c r="K9" s="161">
        <v>80</v>
      </c>
      <c r="L9" s="155">
        <v>546.70000000000005</v>
      </c>
      <c r="M9" s="155">
        <v>545.83000000000004</v>
      </c>
      <c r="N9" s="164">
        <f>M9-L9</f>
        <v>-0.87000000000000455</v>
      </c>
    </row>
    <row r="10" spans="1:14" ht="16.5" customHeight="1" x14ac:dyDescent="0.25">
      <c r="A10" s="159"/>
      <c r="B10" s="162"/>
      <c r="C10" s="156"/>
      <c r="D10" s="156"/>
      <c r="E10" s="165"/>
      <c r="F10" s="49" t="s">
        <v>36</v>
      </c>
      <c r="G10" s="162"/>
      <c r="H10" s="156"/>
      <c r="I10" s="156"/>
      <c r="J10" s="171"/>
      <c r="K10" s="162"/>
      <c r="L10" s="156"/>
      <c r="M10" s="156"/>
      <c r="N10" s="165"/>
    </row>
    <row r="11" spans="1:14" ht="16.5" customHeight="1" x14ac:dyDescent="0.25">
      <c r="A11" s="159"/>
      <c r="B11" s="162"/>
      <c r="C11" s="156"/>
      <c r="D11" s="156"/>
      <c r="E11" s="165"/>
      <c r="F11" s="59" t="s">
        <v>37</v>
      </c>
      <c r="G11" s="162"/>
      <c r="H11" s="156"/>
      <c r="I11" s="156"/>
      <c r="J11" s="171"/>
      <c r="K11" s="162"/>
      <c r="L11" s="156"/>
      <c r="M11" s="156"/>
      <c r="N11" s="165"/>
    </row>
    <row r="12" spans="1:14" ht="16.5" customHeight="1" thickBot="1" x14ac:dyDescent="0.3">
      <c r="A12" s="160"/>
      <c r="B12" s="163"/>
      <c r="C12" s="157"/>
      <c r="D12" s="157"/>
      <c r="E12" s="166"/>
      <c r="F12" s="60" t="s">
        <v>52</v>
      </c>
      <c r="G12" s="163"/>
      <c r="H12" s="157"/>
      <c r="I12" s="157"/>
      <c r="J12" s="172"/>
      <c r="K12" s="163"/>
      <c r="L12" s="157"/>
      <c r="M12" s="157"/>
      <c r="N12" s="166"/>
    </row>
    <row r="13" spans="1:14" ht="16.5" customHeight="1" x14ac:dyDescent="0.25">
      <c r="A13" s="158" t="s">
        <v>23</v>
      </c>
      <c r="B13" s="161">
        <v>175.36</v>
      </c>
      <c r="C13" s="155">
        <v>175.36</v>
      </c>
      <c r="D13" s="155">
        <v>807.78</v>
      </c>
      <c r="E13" s="164">
        <f>D13-C13</f>
        <v>632.41999999999996</v>
      </c>
      <c r="F13" s="48" t="s">
        <v>38</v>
      </c>
      <c r="G13" s="161">
        <v>226.68</v>
      </c>
      <c r="H13" s="155">
        <v>226.68</v>
      </c>
      <c r="I13" s="155">
        <v>158.35</v>
      </c>
      <c r="J13" s="164">
        <f>I13-H13</f>
        <v>-68.330000000000013</v>
      </c>
      <c r="K13" s="161">
        <v>80</v>
      </c>
      <c r="L13" s="155">
        <v>546.70000000000005</v>
      </c>
      <c r="M13" s="155">
        <v>556.63</v>
      </c>
      <c r="N13" s="164">
        <f>M13-L13</f>
        <v>9.92999999999995</v>
      </c>
    </row>
    <row r="14" spans="1:14" ht="16.5" customHeight="1" x14ac:dyDescent="0.25">
      <c r="A14" s="159"/>
      <c r="B14" s="162"/>
      <c r="C14" s="156"/>
      <c r="D14" s="156"/>
      <c r="E14" s="165"/>
      <c r="F14" s="49" t="s">
        <v>39</v>
      </c>
      <c r="G14" s="162"/>
      <c r="H14" s="156"/>
      <c r="I14" s="156"/>
      <c r="J14" s="165"/>
      <c r="K14" s="162"/>
      <c r="L14" s="156"/>
      <c r="M14" s="156"/>
      <c r="N14" s="165"/>
    </row>
    <row r="15" spans="1:14" ht="16.5" customHeight="1" x14ac:dyDescent="0.25">
      <c r="A15" s="159"/>
      <c r="B15" s="162"/>
      <c r="C15" s="156"/>
      <c r="D15" s="156"/>
      <c r="E15" s="165"/>
      <c r="F15" s="58" t="s">
        <v>40</v>
      </c>
      <c r="G15" s="162"/>
      <c r="H15" s="156"/>
      <c r="I15" s="156"/>
      <c r="J15" s="165"/>
      <c r="K15" s="162"/>
      <c r="L15" s="156"/>
      <c r="M15" s="156"/>
      <c r="N15" s="165"/>
    </row>
    <row r="16" spans="1:14" ht="16.5" customHeight="1" x14ac:dyDescent="0.25">
      <c r="A16" s="159"/>
      <c r="B16" s="162"/>
      <c r="C16" s="156"/>
      <c r="D16" s="156"/>
      <c r="E16" s="165"/>
      <c r="F16" s="59" t="s">
        <v>41</v>
      </c>
      <c r="G16" s="162"/>
      <c r="H16" s="156"/>
      <c r="I16" s="156"/>
      <c r="J16" s="165"/>
      <c r="K16" s="162"/>
      <c r="L16" s="156"/>
      <c r="M16" s="156"/>
      <c r="N16" s="165"/>
    </row>
    <row r="17" spans="1:16" ht="16.5" customHeight="1" thickBot="1" x14ac:dyDescent="0.3">
      <c r="A17" s="160"/>
      <c r="B17" s="163"/>
      <c r="C17" s="157"/>
      <c r="D17" s="157"/>
      <c r="E17" s="166"/>
      <c r="F17" s="60" t="s">
        <v>53</v>
      </c>
      <c r="G17" s="163"/>
      <c r="H17" s="157"/>
      <c r="I17" s="157"/>
      <c r="J17" s="166"/>
      <c r="K17" s="163"/>
      <c r="L17" s="157"/>
      <c r="M17" s="157"/>
      <c r="N17" s="166"/>
    </row>
    <row r="18" spans="1:16" ht="33.75" customHeight="1" thickBot="1" x14ac:dyDescent="0.3">
      <c r="A18" s="86" t="s">
        <v>45</v>
      </c>
      <c r="B18" s="78">
        <f>SUM(B4:B17)</f>
        <v>572.49</v>
      </c>
      <c r="C18" s="78">
        <f>SUM(C4:C17)</f>
        <v>1022.49</v>
      </c>
      <c r="D18" s="78">
        <f t="shared" ref="D18" si="0">SUM(D4:D17)</f>
        <v>1709.01</v>
      </c>
      <c r="E18" s="78">
        <f>SUM(E4:E17)</f>
        <v>686.52</v>
      </c>
      <c r="F18" s="87"/>
      <c r="G18" s="88">
        <f>SUM(G4:G17)</f>
        <v>707.16</v>
      </c>
      <c r="H18" s="78">
        <f t="shared" ref="H18:N18" si="1">SUM(H4:H17)</f>
        <v>707.16</v>
      </c>
      <c r="I18" s="78">
        <f t="shared" si="1"/>
        <v>382.09000000000003</v>
      </c>
      <c r="J18" s="79">
        <f t="shared" si="1"/>
        <v>-325.07000000000005</v>
      </c>
      <c r="K18" s="78">
        <f t="shared" si="1"/>
        <v>240</v>
      </c>
      <c r="L18" s="78">
        <f t="shared" si="1"/>
        <v>1173.4000000000001</v>
      </c>
      <c r="M18" s="78">
        <f t="shared" si="1"/>
        <v>1628.29</v>
      </c>
      <c r="N18" s="79">
        <f t="shared" si="1"/>
        <v>454.89</v>
      </c>
    </row>
    <row r="19" spans="1:16" ht="16.5" customHeight="1" thickBot="1" x14ac:dyDescent="0.3">
      <c r="A19" s="173" t="s">
        <v>25</v>
      </c>
      <c r="B19" s="84"/>
      <c r="C19" s="176">
        <v>996.9</v>
      </c>
      <c r="D19" s="155">
        <v>642.05999999999995</v>
      </c>
      <c r="E19" s="164">
        <f>D19-C19</f>
        <v>-354.84000000000003</v>
      </c>
      <c r="F19" s="48" t="s">
        <v>47</v>
      </c>
      <c r="G19" s="85"/>
      <c r="H19" s="179">
        <v>200.34</v>
      </c>
      <c r="I19" s="155">
        <v>129.94</v>
      </c>
      <c r="J19" s="164">
        <f>I19-H19</f>
        <v>-70.400000000000006</v>
      </c>
      <c r="K19" s="84"/>
      <c r="L19" s="176">
        <v>626.70000000000005</v>
      </c>
      <c r="M19" s="155">
        <v>525</v>
      </c>
      <c r="N19" s="164">
        <f>M19-L19</f>
        <v>-101.70000000000005</v>
      </c>
    </row>
    <row r="20" spans="1:16" ht="16.5" customHeight="1" thickBot="1" x14ac:dyDescent="0.3">
      <c r="A20" s="174"/>
      <c r="B20" s="72"/>
      <c r="C20" s="177"/>
      <c r="D20" s="156"/>
      <c r="E20" s="165"/>
      <c r="F20" s="73" t="s">
        <v>48</v>
      </c>
      <c r="G20" s="75"/>
      <c r="H20" s="180"/>
      <c r="I20" s="156"/>
      <c r="J20" s="165"/>
      <c r="K20" s="72"/>
      <c r="L20" s="177"/>
      <c r="M20" s="156"/>
      <c r="N20" s="165"/>
    </row>
    <row r="21" spans="1:16" ht="16.5" customHeight="1" thickBot="1" x14ac:dyDescent="0.3">
      <c r="A21" s="174"/>
      <c r="B21" s="72"/>
      <c r="C21" s="177"/>
      <c r="D21" s="156"/>
      <c r="E21" s="165"/>
      <c r="F21" s="58" t="s">
        <v>49</v>
      </c>
      <c r="G21" s="75"/>
      <c r="H21" s="180"/>
      <c r="I21" s="156"/>
      <c r="J21" s="165"/>
      <c r="K21" s="72"/>
      <c r="L21" s="177"/>
      <c r="M21" s="156"/>
      <c r="N21" s="165"/>
    </row>
    <row r="22" spans="1:16" ht="16.5" customHeight="1" thickBot="1" x14ac:dyDescent="0.3">
      <c r="A22" s="174"/>
      <c r="B22" s="72"/>
      <c r="C22" s="177"/>
      <c r="D22" s="156"/>
      <c r="E22" s="165"/>
      <c r="F22" s="59" t="s">
        <v>41</v>
      </c>
      <c r="G22" s="75"/>
      <c r="H22" s="180"/>
      <c r="I22" s="156"/>
      <c r="J22" s="165"/>
      <c r="K22" s="72"/>
      <c r="L22" s="177"/>
      <c r="M22" s="156"/>
      <c r="N22" s="165"/>
    </row>
    <row r="23" spans="1:16" ht="16.5" customHeight="1" thickBot="1" x14ac:dyDescent="0.3">
      <c r="A23" s="175"/>
      <c r="B23" s="43">
        <v>46.9</v>
      </c>
      <c r="C23" s="178"/>
      <c r="D23" s="157"/>
      <c r="E23" s="166"/>
      <c r="F23" s="91" t="s">
        <v>56</v>
      </c>
      <c r="G23" s="68">
        <v>200.34</v>
      </c>
      <c r="H23" s="181"/>
      <c r="I23" s="157"/>
      <c r="J23" s="166"/>
      <c r="K23" s="43">
        <v>80</v>
      </c>
      <c r="L23" s="178"/>
      <c r="M23" s="157"/>
      <c r="N23" s="166"/>
    </row>
    <row r="24" spans="1:16" ht="31.5" customHeight="1" thickBot="1" x14ac:dyDescent="0.3">
      <c r="A24" s="86" t="s">
        <v>54</v>
      </c>
      <c r="B24" s="78">
        <f>SUM(B10:B23)</f>
        <v>794.75</v>
      </c>
      <c r="C24" s="78">
        <f>C18+C19</f>
        <v>2019.3899999999999</v>
      </c>
      <c r="D24" s="78">
        <f>D18+D19</f>
        <v>2351.0699999999997</v>
      </c>
      <c r="E24" s="78">
        <f>E18+E19</f>
        <v>331.67999999999995</v>
      </c>
      <c r="F24" s="87"/>
      <c r="G24" s="88">
        <f>SUM(G10:G23)</f>
        <v>1134.1799999999998</v>
      </c>
      <c r="H24" s="78">
        <f>H18+H19</f>
        <v>907.5</v>
      </c>
      <c r="I24" s="78">
        <f t="shared" ref="I24:N24" si="2">I18+I19</f>
        <v>512.03</v>
      </c>
      <c r="J24" s="78">
        <f t="shared" si="2"/>
        <v>-395.47</v>
      </c>
      <c r="K24" s="78">
        <f t="shared" si="2"/>
        <v>240</v>
      </c>
      <c r="L24" s="78">
        <f t="shared" si="2"/>
        <v>1800.1000000000001</v>
      </c>
      <c r="M24" s="78">
        <f t="shared" si="2"/>
        <v>2153.29</v>
      </c>
      <c r="N24" s="79">
        <f t="shared" si="2"/>
        <v>353.18999999999994</v>
      </c>
    </row>
    <row r="25" spans="1:16" ht="30.75" customHeight="1" thickBot="1" x14ac:dyDescent="0.3">
      <c r="A25" s="63"/>
      <c r="B25" s="43"/>
      <c r="C25" s="53" t="s">
        <v>50</v>
      </c>
      <c r="D25" s="83" t="s">
        <v>55</v>
      </c>
      <c r="E25" s="69"/>
      <c r="F25" s="82"/>
      <c r="G25" s="68"/>
      <c r="H25" s="53" t="s">
        <v>50</v>
      </c>
      <c r="I25" s="83" t="s">
        <v>55</v>
      </c>
      <c r="J25" s="70"/>
      <c r="K25" s="43"/>
      <c r="L25" s="53" t="s">
        <v>50</v>
      </c>
      <c r="M25" s="83" t="s">
        <v>55</v>
      </c>
      <c r="N25" s="70"/>
    </row>
    <row r="26" spans="1:16" ht="25.5" customHeight="1" thickBot="1" x14ac:dyDescent="0.3">
      <c r="A26" s="81" t="s">
        <v>42</v>
      </c>
      <c r="B26" s="66">
        <v>175.36</v>
      </c>
      <c r="C26" s="74">
        <v>700.36</v>
      </c>
      <c r="D26" s="65">
        <v>650</v>
      </c>
      <c r="E26" s="52"/>
      <c r="F26" s="56"/>
      <c r="G26" s="76">
        <v>226.68</v>
      </c>
      <c r="H26" s="80">
        <v>226.68</v>
      </c>
      <c r="I26" s="65">
        <v>155</v>
      </c>
      <c r="J26" s="67"/>
      <c r="K26" s="66">
        <v>80</v>
      </c>
      <c r="L26" s="74">
        <v>626.70000000000005</v>
      </c>
      <c r="M26" s="65">
        <v>550</v>
      </c>
      <c r="N26" s="67"/>
    </row>
    <row r="27" spans="1:16" ht="25.5" customHeight="1" thickBot="1" x14ac:dyDescent="0.3">
      <c r="A27" s="63" t="s">
        <v>43</v>
      </c>
      <c r="B27" s="66">
        <v>175.36</v>
      </c>
      <c r="C27" s="74">
        <v>450.36</v>
      </c>
      <c r="D27" s="65">
        <v>480</v>
      </c>
      <c r="E27" s="52"/>
      <c r="F27" s="57"/>
      <c r="G27" s="76">
        <v>217.14</v>
      </c>
      <c r="H27" s="80">
        <v>217.14</v>
      </c>
      <c r="I27" s="65">
        <v>150</v>
      </c>
      <c r="J27" s="67"/>
      <c r="K27" s="66">
        <v>80</v>
      </c>
      <c r="L27" s="74">
        <f>630-400</f>
        <v>230</v>
      </c>
      <c r="M27" s="65">
        <v>200</v>
      </c>
      <c r="N27" s="67"/>
    </row>
    <row r="28" spans="1:16" ht="25.5" customHeight="1" thickBot="1" x14ac:dyDescent="0.3">
      <c r="A28" s="63" t="s">
        <v>44</v>
      </c>
      <c r="B28" s="66">
        <v>175.36</v>
      </c>
      <c r="C28" s="74">
        <v>450.36</v>
      </c>
      <c r="D28" s="65">
        <v>650</v>
      </c>
      <c r="E28" s="52"/>
      <c r="F28" s="56"/>
      <c r="G28" s="76">
        <v>217.14</v>
      </c>
      <c r="H28" s="80">
        <v>217.14</v>
      </c>
      <c r="I28" s="65">
        <v>160</v>
      </c>
      <c r="J28" s="67"/>
      <c r="K28" s="66">
        <v>80</v>
      </c>
      <c r="L28" s="74">
        <f>630-400</f>
        <v>230</v>
      </c>
      <c r="M28" s="65">
        <v>200</v>
      </c>
      <c r="N28" s="67"/>
    </row>
    <row r="29" spans="1:16" s="42" customFormat="1" ht="30" customHeight="1" thickBot="1" x14ac:dyDescent="0.3">
      <c r="A29" s="64" t="s">
        <v>46</v>
      </c>
      <c r="B29" s="54">
        <f>SUM(B18:B28)</f>
        <v>1940.2200000000003</v>
      </c>
      <c r="C29" s="54">
        <f>SUM(C26:C28)+C24</f>
        <v>3620.47</v>
      </c>
      <c r="D29" s="54">
        <f>SUM(D26:D28)+D24</f>
        <v>4131.07</v>
      </c>
      <c r="E29" s="54">
        <f>D29-C29</f>
        <v>510.59999999999991</v>
      </c>
      <c r="F29" s="55"/>
      <c r="G29" s="77">
        <f>SUM(G18:G28)</f>
        <v>2702.6399999999994</v>
      </c>
      <c r="H29" s="54">
        <f>SUM(H26:H28)+H24</f>
        <v>1568.46</v>
      </c>
      <c r="I29" s="54">
        <f>SUM(I26:I28)+I24</f>
        <v>977.03</v>
      </c>
      <c r="J29" s="54">
        <f>I29-H29</f>
        <v>-591.43000000000006</v>
      </c>
      <c r="K29" s="54">
        <f t="shared" ref="K29:M29" si="3">SUM(K26:K28)+K24</f>
        <v>480</v>
      </c>
      <c r="L29" s="54">
        <f t="shared" si="3"/>
        <v>2886.8</v>
      </c>
      <c r="M29" s="54">
        <f t="shared" si="3"/>
        <v>3103.29</v>
      </c>
      <c r="N29" s="55">
        <f>M29-L29</f>
        <v>216.48999999999978</v>
      </c>
      <c r="P29"/>
    </row>
    <row r="30" spans="1:16" x14ac:dyDescent="0.25">
      <c r="N30" s="51">
        <f>E29+J29+N29</f>
        <v>135.65999999999963</v>
      </c>
      <c r="P30" s="42"/>
    </row>
  </sheetData>
  <mergeCells count="54">
    <mergeCell ref="I19:I23"/>
    <mergeCell ref="J19:J23"/>
    <mergeCell ref="L19:L23"/>
    <mergeCell ref="M19:M23"/>
    <mergeCell ref="N19:N23"/>
    <mergeCell ref="A19:A23"/>
    <mergeCell ref="C19:C23"/>
    <mergeCell ref="D19:D23"/>
    <mergeCell ref="E19:E23"/>
    <mergeCell ref="H19:H23"/>
    <mergeCell ref="K2:N2"/>
    <mergeCell ref="G2:J2"/>
    <mergeCell ref="J9:J12"/>
    <mergeCell ref="J13:J17"/>
    <mergeCell ref="N4:N8"/>
    <mergeCell ref="N9:N12"/>
    <mergeCell ref="N13:N17"/>
    <mergeCell ref="K9:K12"/>
    <mergeCell ref="K13:K17"/>
    <mergeCell ref="M4:M8"/>
    <mergeCell ref="M9:M12"/>
    <mergeCell ref="L13:L17"/>
    <mergeCell ref="M13:M17"/>
    <mergeCell ref="L9:L12"/>
    <mergeCell ref="D4:D8"/>
    <mergeCell ref="H4:H8"/>
    <mergeCell ref="I4:I8"/>
    <mergeCell ref="L4:L8"/>
    <mergeCell ref="E4:E8"/>
    <mergeCell ref="J4:J8"/>
    <mergeCell ref="A13:A17"/>
    <mergeCell ref="C13:C17"/>
    <mergeCell ref="D13:D17"/>
    <mergeCell ref="H13:H17"/>
    <mergeCell ref="I13:I17"/>
    <mergeCell ref="B13:B17"/>
    <mergeCell ref="E13:E17"/>
    <mergeCell ref="G13:G17"/>
    <mergeCell ref="A1:N1"/>
    <mergeCell ref="C9:C12"/>
    <mergeCell ref="D9:D12"/>
    <mergeCell ref="A9:A12"/>
    <mergeCell ref="H9:H12"/>
    <mergeCell ref="I9:I12"/>
    <mergeCell ref="B9:B12"/>
    <mergeCell ref="E9:E12"/>
    <mergeCell ref="G9:G12"/>
    <mergeCell ref="A4:A8"/>
    <mergeCell ref="F2:F3"/>
    <mergeCell ref="B4:B8"/>
    <mergeCell ref="G4:G8"/>
    <mergeCell ref="K4:K8"/>
    <mergeCell ref="B2:E2"/>
    <mergeCell ref="C4:C8"/>
  </mergeCells>
  <pageMargins left="0.31496062992125984" right="0" top="0.55118110236220474" bottom="0" header="0.31496062992125984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workbookViewId="0">
      <selection activeCell="Q17" sqref="Q17"/>
    </sheetView>
  </sheetViews>
  <sheetFormatPr defaultRowHeight="15" x14ac:dyDescent="0.25"/>
  <cols>
    <col min="1" max="1" width="9.42578125" customWidth="1"/>
    <col min="2" max="2" width="8.42578125" hidden="1" customWidth="1"/>
    <col min="3" max="4" width="9.5703125" hidden="1" customWidth="1"/>
    <col min="5" max="5" width="9.42578125" hidden="1" customWidth="1"/>
    <col min="6" max="6" width="50.7109375" customWidth="1"/>
    <col min="7" max="7" width="7.7109375" hidden="1" customWidth="1"/>
    <col min="8" max="9" width="9.5703125" customWidth="1"/>
    <col min="10" max="10" width="8.28515625" customWidth="1"/>
    <col min="11" max="11" width="8" hidden="1" customWidth="1"/>
    <col min="12" max="13" width="9.140625" customWidth="1"/>
    <col min="14" max="14" width="8.140625" customWidth="1"/>
    <col min="15" max="16" width="8.5703125" customWidth="1"/>
  </cols>
  <sheetData>
    <row r="1" spans="1:16" ht="18" customHeight="1" thickBot="1" x14ac:dyDescent="0.3">
      <c r="A1" s="206" t="s">
        <v>85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6" s="3" customFormat="1" ht="30" customHeight="1" thickBot="1" x14ac:dyDescent="0.3">
      <c r="A2" s="61"/>
      <c r="B2" s="167" t="s">
        <v>24</v>
      </c>
      <c r="C2" s="168"/>
      <c r="D2" s="168"/>
      <c r="E2" s="169"/>
      <c r="F2" s="158" t="s">
        <v>28</v>
      </c>
      <c r="G2" s="149" t="s">
        <v>26</v>
      </c>
      <c r="H2" s="147"/>
      <c r="I2" s="147"/>
      <c r="J2" s="148"/>
      <c r="K2" s="149" t="s">
        <v>27</v>
      </c>
      <c r="L2" s="147"/>
      <c r="M2" s="147"/>
      <c r="N2" s="148"/>
      <c r="P2" s="3" t="s">
        <v>86</v>
      </c>
    </row>
    <row r="3" spans="1:16" ht="16.5" thickBot="1" x14ac:dyDescent="0.3">
      <c r="A3" s="62"/>
      <c r="B3" s="47" t="s">
        <v>29</v>
      </c>
      <c r="C3" s="44" t="s">
        <v>19</v>
      </c>
      <c r="D3" s="44" t="s">
        <v>20</v>
      </c>
      <c r="E3" s="90" t="s">
        <v>30</v>
      </c>
      <c r="F3" s="160"/>
      <c r="G3" s="47" t="s">
        <v>29</v>
      </c>
      <c r="H3" s="45" t="s">
        <v>19</v>
      </c>
      <c r="I3" s="45" t="s">
        <v>20</v>
      </c>
      <c r="J3" s="90" t="s">
        <v>30</v>
      </c>
      <c r="K3" s="47" t="s">
        <v>29</v>
      </c>
      <c r="L3" s="45" t="s">
        <v>19</v>
      </c>
      <c r="M3" s="46" t="s">
        <v>20</v>
      </c>
      <c r="N3" s="50" t="s">
        <v>30</v>
      </c>
    </row>
    <row r="4" spans="1:16" ht="13.5" customHeight="1" x14ac:dyDescent="0.25">
      <c r="A4" s="158" t="s">
        <v>60</v>
      </c>
      <c r="B4" s="161">
        <v>221.77</v>
      </c>
      <c r="C4" s="155">
        <v>46.9</v>
      </c>
      <c r="D4" s="155">
        <v>40.71</v>
      </c>
      <c r="E4" s="164">
        <f>D4-C4</f>
        <v>-6.1899999999999977</v>
      </c>
      <c r="F4" s="92" t="s">
        <v>47</v>
      </c>
      <c r="G4" s="161">
        <v>217.14</v>
      </c>
      <c r="H4" s="155">
        <v>212</v>
      </c>
      <c r="I4" s="155">
        <v>211.99</v>
      </c>
      <c r="J4" s="170">
        <f>I4-H4</f>
        <v>-9.9999999999909051E-3</v>
      </c>
      <c r="K4" s="161">
        <v>80</v>
      </c>
      <c r="L4" s="155">
        <v>0</v>
      </c>
      <c r="M4" s="155">
        <v>0</v>
      </c>
      <c r="N4" s="164">
        <f>M4-L4</f>
        <v>0</v>
      </c>
      <c r="P4" t="s">
        <v>87</v>
      </c>
    </row>
    <row r="5" spans="1:16" ht="13.5" customHeight="1" thickBot="1" x14ac:dyDescent="0.3">
      <c r="A5" s="160"/>
      <c r="B5" s="163"/>
      <c r="C5" s="157"/>
      <c r="D5" s="157"/>
      <c r="E5" s="166"/>
      <c r="F5" s="109"/>
      <c r="G5" s="163"/>
      <c r="H5" s="157"/>
      <c r="I5" s="157"/>
      <c r="J5" s="172"/>
      <c r="K5" s="163"/>
      <c r="L5" s="157"/>
      <c r="M5" s="157"/>
      <c r="N5" s="166"/>
    </row>
    <row r="6" spans="1:16" ht="13.5" customHeight="1" x14ac:dyDescent="0.25">
      <c r="A6" s="158" t="s">
        <v>61</v>
      </c>
      <c r="B6" s="161">
        <v>221.77</v>
      </c>
      <c r="C6" s="155">
        <v>175.36</v>
      </c>
      <c r="D6" s="155">
        <v>148.97</v>
      </c>
      <c r="E6" s="164">
        <f>D6-C6</f>
        <v>-26.390000000000015</v>
      </c>
      <c r="F6" s="92" t="s">
        <v>47</v>
      </c>
      <c r="G6" s="161">
        <v>217.14</v>
      </c>
      <c r="H6" s="155">
        <v>188.52</v>
      </c>
      <c r="I6" s="155">
        <v>141.71</v>
      </c>
      <c r="J6" s="170">
        <f>I6-H6</f>
        <v>-46.81</v>
      </c>
      <c r="K6" s="161">
        <v>80</v>
      </c>
      <c r="L6" s="155">
        <v>0</v>
      </c>
      <c r="M6" s="155">
        <v>0</v>
      </c>
      <c r="N6" s="164">
        <f>M6-L6</f>
        <v>0</v>
      </c>
      <c r="P6" t="s">
        <v>88</v>
      </c>
    </row>
    <row r="7" spans="1:16" ht="13.5" customHeight="1" x14ac:dyDescent="0.25">
      <c r="A7" s="159"/>
      <c r="B7" s="162"/>
      <c r="C7" s="156"/>
      <c r="D7" s="156"/>
      <c r="E7" s="165"/>
      <c r="F7" s="93" t="s">
        <v>72</v>
      </c>
      <c r="G7" s="162"/>
      <c r="H7" s="156"/>
      <c r="I7" s="156"/>
      <c r="J7" s="171"/>
      <c r="K7" s="162"/>
      <c r="L7" s="156"/>
      <c r="M7" s="156"/>
      <c r="N7" s="165"/>
    </row>
    <row r="8" spans="1:16" ht="13.5" customHeight="1" thickBot="1" x14ac:dyDescent="0.3">
      <c r="A8" s="159"/>
      <c r="B8" s="162"/>
      <c r="C8" s="156"/>
      <c r="D8" s="156"/>
      <c r="E8" s="165"/>
      <c r="F8" s="109"/>
      <c r="G8" s="162"/>
      <c r="H8" s="156"/>
      <c r="I8" s="156"/>
      <c r="J8" s="171"/>
      <c r="K8" s="162"/>
      <c r="L8" s="156"/>
      <c r="M8" s="156"/>
      <c r="N8" s="165"/>
      <c r="P8" s="93" t="s">
        <v>89</v>
      </c>
    </row>
    <row r="9" spans="1:16" ht="13.5" customHeight="1" x14ac:dyDescent="0.25">
      <c r="A9" s="158" t="s">
        <v>62</v>
      </c>
      <c r="B9" s="161">
        <v>221.77</v>
      </c>
      <c r="C9" s="155">
        <v>175.36</v>
      </c>
      <c r="D9" s="155">
        <v>152.01</v>
      </c>
      <c r="E9" s="164">
        <f>D9-C9</f>
        <v>-23.350000000000023</v>
      </c>
      <c r="F9" s="92" t="s">
        <v>47</v>
      </c>
      <c r="G9" s="161">
        <v>217.14</v>
      </c>
      <c r="H9" s="155">
        <v>226.68</v>
      </c>
      <c r="I9" s="155">
        <v>83.97</v>
      </c>
      <c r="J9" s="170">
        <f>I9-H9</f>
        <v>-142.71</v>
      </c>
      <c r="K9" s="161">
        <v>80</v>
      </c>
      <c r="L9" s="155">
        <v>80</v>
      </c>
      <c r="M9" s="155">
        <v>0</v>
      </c>
      <c r="N9" s="164">
        <f>M9-L9</f>
        <v>-80</v>
      </c>
    </row>
    <row r="10" spans="1:16" ht="13.5" customHeight="1" x14ac:dyDescent="0.25">
      <c r="A10" s="159"/>
      <c r="B10" s="162"/>
      <c r="C10" s="156"/>
      <c r="D10" s="156"/>
      <c r="E10" s="165"/>
      <c r="F10" s="93" t="s">
        <v>73</v>
      </c>
      <c r="G10" s="162"/>
      <c r="H10" s="156"/>
      <c r="I10" s="156"/>
      <c r="J10" s="171"/>
      <c r="K10" s="162"/>
      <c r="L10" s="156"/>
      <c r="M10" s="156"/>
      <c r="N10" s="165"/>
      <c r="P10" s="94" t="s">
        <v>90</v>
      </c>
    </row>
    <row r="11" spans="1:16" ht="13.5" customHeight="1" thickBot="1" x14ac:dyDescent="0.3">
      <c r="A11" s="160"/>
      <c r="B11" s="163"/>
      <c r="C11" s="157"/>
      <c r="D11" s="157"/>
      <c r="E11" s="166"/>
      <c r="F11" s="109"/>
      <c r="G11" s="163"/>
      <c r="H11" s="157"/>
      <c r="I11" s="157"/>
      <c r="J11" s="172"/>
      <c r="K11" s="163"/>
      <c r="L11" s="157"/>
      <c r="M11" s="157"/>
      <c r="N11" s="166"/>
    </row>
    <row r="12" spans="1:16" ht="13.5" customHeight="1" x14ac:dyDescent="0.25">
      <c r="A12" s="158" t="s">
        <v>63</v>
      </c>
      <c r="B12" s="161">
        <v>221.77</v>
      </c>
      <c r="C12" s="155">
        <v>175.36</v>
      </c>
      <c r="D12" s="155">
        <v>167.32</v>
      </c>
      <c r="E12" s="164">
        <f>D12-C12</f>
        <v>-8.0400000000000205</v>
      </c>
      <c r="F12" s="92" t="s">
        <v>74</v>
      </c>
      <c r="G12" s="161">
        <v>217.14</v>
      </c>
      <c r="H12" s="155">
        <v>207.6</v>
      </c>
      <c r="I12" s="155">
        <v>161.72</v>
      </c>
      <c r="J12" s="170">
        <f>I12-H12</f>
        <v>-45.879999999999995</v>
      </c>
      <c r="K12" s="161">
        <v>80</v>
      </c>
      <c r="L12" s="155">
        <v>80</v>
      </c>
      <c r="M12" s="155">
        <v>0</v>
      </c>
      <c r="N12" s="164">
        <f>M12-L12</f>
        <v>-80</v>
      </c>
      <c r="P12" t="s">
        <v>91</v>
      </c>
    </row>
    <row r="13" spans="1:16" ht="13.5" customHeight="1" x14ac:dyDescent="0.25">
      <c r="A13" s="159"/>
      <c r="B13" s="162"/>
      <c r="C13" s="156"/>
      <c r="D13" s="156"/>
      <c r="E13" s="165"/>
      <c r="F13" s="93" t="s">
        <v>75</v>
      </c>
      <c r="G13" s="162"/>
      <c r="H13" s="156"/>
      <c r="I13" s="156"/>
      <c r="J13" s="171"/>
      <c r="K13" s="162"/>
      <c r="L13" s="156"/>
      <c r="M13" s="156"/>
      <c r="N13" s="165"/>
    </row>
    <row r="14" spans="1:16" ht="13.5" customHeight="1" thickBot="1" x14ac:dyDescent="0.3">
      <c r="A14" s="160"/>
      <c r="B14" s="163"/>
      <c r="C14" s="157"/>
      <c r="D14" s="157"/>
      <c r="E14" s="166"/>
      <c r="F14" s="109"/>
      <c r="G14" s="163"/>
      <c r="H14" s="157"/>
      <c r="I14" s="157"/>
      <c r="J14" s="172"/>
      <c r="K14" s="163"/>
      <c r="L14" s="157"/>
      <c r="M14" s="157"/>
      <c r="N14" s="166"/>
    </row>
    <row r="15" spans="1:16" ht="13.5" customHeight="1" x14ac:dyDescent="0.25">
      <c r="A15" s="158" t="s">
        <v>64</v>
      </c>
      <c r="B15" s="161">
        <v>221.77</v>
      </c>
      <c r="C15" s="155">
        <v>47</v>
      </c>
      <c r="D15" s="155">
        <v>121.54</v>
      </c>
      <c r="E15" s="164">
        <f>D15-C15</f>
        <v>74.540000000000006</v>
      </c>
      <c r="F15" s="92" t="s">
        <v>76</v>
      </c>
      <c r="G15" s="161">
        <v>217.14</v>
      </c>
      <c r="H15" s="155">
        <v>196.4</v>
      </c>
      <c r="I15" s="155">
        <v>125.14</v>
      </c>
      <c r="J15" s="170">
        <f>I15-H15</f>
        <v>-71.260000000000005</v>
      </c>
      <c r="K15" s="161">
        <v>80</v>
      </c>
      <c r="L15" s="155">
        <v>80</v>
      </c>
      <c r="M15" s="155">
        <v>546.66999999999996</v>
      </c>
      <c r="N15" s="164">
        <f>M15-L15</f>
        <v>466.66999999999996</v>
      </c>
    </row>
    <row r="16" spans="1:16" ht="13.5" customHeight="1" x14ac:dyDescent="0.25">
      <c r="A16" s="159"/>
      <c r="B16" s="162"/>
      <c r="C16" s="156"/>
      <c r="D16" s="156"/>
      <c r="E16" s="165"/>
      <c r="F16" s="93" t="s">
        <v>77</v>
      </c>
      <c r="G16" s="162"/>
      <c r="H16" s="156"/>
      <c r="I16" s="156"/>
      <c r="J16" s="171"/>
      <c r="K16" s="162"/>
      <c r="L16" s="156"/>
      <c r="M16" s="156"/>
      <c r="N16" s="165"/>
    </row>
    <row r="17" spans="1:14" ht="13.5" customHeight="1" thickBot="1" x14ac:dyDescent="0.3">
      <c r="A17" s="160"/>
      <c r="B17" s="163"/>
      <c r="C17" s="157"/>
      <c r="D17" s="157"/>
      <c r="E17" s="166"/>
      <c r="F17" s="109"/>
      <c r="G17" s="163"/>
      <c r="H17" s="157"/>
      <c r="I17" s="157"/>
      <c r="J17" s="172"/>
      <c r="K17" s="163"/>
      <c r="L17" s="157"/>
      <c r="M17" s="157"/>
      <c r="N17" s="166"/>
    </row>
    <row r="18" spans="1:14" ht="13.5" customHeight="1" x14ac:dyDescent="0.25">
      <c r="A18" s="158" t="s">
        <v>21</v>
      </c>
      <c r="B18" s="161">
        <v>221.77</v>
      </c>
      <c r="C18" s="155">
        <v>221.77</v>
      </c>
      <c r="D18" s="155">
        <v>253.15</v>
      </c>
      <c r="E18" s="164">
        <f>D18-C18</f>
        <v>31.379999999999995</v>
      </c>
      <c r="F18" s="92" t="s">
        <v>31</v>
      </c>
      <c r="G18" s="161">
        <v>217.14</v>
      </c>
      <c r="H18" s="155">
        <v>217.14</v>
      </c>
      <c r="I18" s="155">
        <v>73.459999999999994</v>
      </c>
      <c r="J18" s="170">
        <f>I18-H18</f>
        <v>-143.68</v>
      </c>
      <c r="K18" s="161">
        <v>80</v>
      </c>
      <c r="L18" s="155">
        <v>80</v>
      </c>
      <c r="M18" s="155">
        <v>525.83000000000004</v>
      </c>
      <c r="N18" s="164">
        <f>M18-L18</f>
        <v>445.83000000000004</v>
      </c>
    </row>
    <row r="19" spans="1:14" ht="13.5" customHeight="1" x14ac:dyDescent="0.25">
      <c r="A19" s="159"/>
      <c r="B19" s="162"/>
      <c r="C19" s="156"/>
      <c r="D19" s="156"/>
      <c r="E19" s="165"/>
      <c r="F19" s="93" t="s">
        <v>32</v>
      </c>
      <c r="G19" s="162"/>
      <c r="H19" s="156"/>
      <c r="I19" s="156"/>
      <c r="J19" s="171"/>
      <c r="K19" s="162"/>
      <c r="L19" s="156"/>
      <c r="M19" s="156"/>
      <c r="N19" s="165"/>
    </row>
    <row r="20" spans="1:14" ht="13.5" customHeight="1" x14ac:dyDescent="0.25">
      <c r="A20" s="159"/>
      <c r="B20" s="162"/>
      <c r="C20" s="156"/>
      <c r="D20" s="156"/>
      <c r="E20" s="165"/>
      <c r="F20" s="94" t="s">
        <v>33</v>
      </c>
      <c r="G20" s="162"/>
      <c r="H20" s="156"/>
      <c r="I20" s="156"/>
      <c r="J20" s="171"/>
      <c r="K20" s="162"/>
      <c r="L20" s="156"/>
      <c r="M20" s="156"/>
      <c r="N20" s="165"/>
    </row>
    <row r="21" spans="1:14" ht="13.5" customHeight="1" x14ac:dyDescent="0.25">
      <c r="A21" s="159"/>
      <c r="B21" s="162"/>
      <c r="C21" s="156"/>
      <c r="D21" s="156"/>
      <c r="E21" s="165"/>
      <c r="F21" s="212" t="s">
        <v>35</v>
      </c>
      <c r="G21" s="162"/>
      <c r="H21" s="156"/>
      <c r="I21" s="156"/>
      <c r="J21" s="171"/>
      <c r="K21" s="162"/>
      <c r="L21" s="156"/>
      <c r="M21" s="156"/>
      <c r="N21" s="165"/>
    </row>
    <row r="22" spans="1:14" ht="13.5" customHeight="1" thickBot="1" x14ac:dyDescent="0.3">
      <c r="A22" s="160"/>
      <c r="B22" s="163"/>
      <c r="C22" s="157"/>
      <c r="D22" s="157"/>
      <c r="E22" s="166"/>
      <c r="F22" s="109"/>
      <c r="G22" s="163"/>
      <c r="H22" s="157"/>
      <c r="I22" s="157"/>
      <c r="J22" s="172"/>
      <c r="K22" s="163"/>
      <c r="L22" s="157"/>
      <c r="M22" s="157"/>
      <c r="N22" s="166"/>
    </row>
    <row r="23" spans="1:14" ht="13.5" customHeight="1" x14ac:dyDescent="0.25">
      <c r="A23" s="158" t="s">
        <v>22</v>
      </c>
      <c r="B23" s="161">
        <v>175.36</v>
      </c>
      <c r="C23" s="155">
        <v>625.36</v>
      </c>
      <c r="D23" s="155">
        <v>648.08000000000004</v>
      </c>
      <c r="E23" s="164">
        <f>D23-C23</f>
        <v>22.720000000000027</v>
      </c>
      <c r="F23" s="92" t="s">
        <v>34</v>
      </c>
      <c r="G23" s="161">
        <v>263.33999999999997</v>
      </c>
      <c r="H23" s="155">
        <v>263.33999999999997</v>
      </c>
      <c r="I23" s="155">
        <v>150.28</v>
      </c>
      <c r="J23" s="170">
        <f>I23-H23</f>
        <v>-113.05999999999997</v>
      </c>
      <c r="K23" s="161">
        <v>80</v>
      </c>
      <c r="L23" s="155">
        <v>546.70000000000005</v>
      </c>
      <c r="M23" s="155">
        <v>545.83000000000004</v>
      </c>
      <c r="N23" s="164">
        <f>M23-L23</f>
        <v>-0.87000000000000455</v>
      </c>
    </row>
    <row r="24" spans="1:14" ht="13.5" customHeight="1" x14ac:dyDescent="0.25">
      <c r="A24" s="159"/>
      <c r="B24" s="162"/>
      <c r="C24" s="156"/>
      <c r="D24" s="156"/>
      <c r="E24" s="165"/>
      <c r="F24" s="93" t="s">
        <v>36</v>
      </c>
      <c r="G24" s="162"/>
      <c r="H24" s="156"/>
      <c r="I24" s="156"/>
      <c r="J24" s="171"/>
      <c r="K24" s="162"/>
      <c r="L24" s="156"/>
      <c r="M24" s="156"/>
      <c r="N24" s="165"/>
    </row>
    <row r="25" spans="1:14" ht="13.5" customHeight="1" x14ac:dyDescent="0.25">
      <c r="A25" s="159"/>
      <c r="B25" s="162"/>
      <c r="C25" s="156"/>
      <c r="D25" s="156"/>
      <c r="E25" s="165"/>
      <c r="F25" s="95" t="s">
        <v>37</v>
      </c>
      <c r="G25" s="162"/>
      <c r="H25" s="156"/>
      <c r="I25" s="156"/>
      <c r="J25" s="171"/>
      <c r="K25" s="162"/>
      <c r="L25" s="156"/>
      <c r="M25" s="156"/>
      <c r="N25" s="165"/>
    </row>
    <row r="26" spans="1:14" ht="13.5" customHeight="1" thickBot="1" x14ac:dyDescent="0.3">
      <c r="A26" s="160"/>
      <c r="B26" s="163"/>
      <c r="C26" s="157"/>
      <c r="D26" s="157"/>
      <c r="E26" s="166"/>
      <c r="F26" s="109"/>
      <c r="G26" s="163"/>
      <c r="H26" s="157"/>
      <c r="I26" s="157"/>
      <c r="J26" s="172"/>
      <c r="K26" s="163"/>
      <c r="L26" s="157"/>
      <c r="M26" s="157"/>
      <c r="N26" s="166"/>
    </row>
    <row r="27" spans="1:14" ht="13.5" customHeight="1" x14ac:dyDescent="0.25">
      <c r="A27" s="158" t="s">
        <v>23</v>
      </c>
      <c r="B27" s="161">
        <v>175.36</v>
      </c>
      <c r="C27" s="155">
        <v>175.36</v>
      </c>
      <c r="D27" s="155">
        <v>807.78</v>
      </c>
      <c r="E27" s="164">
        <f>D27-C27</f>
        <v>632.41999999999996</v>
      </c>
      <c r="F27" s="92" t="s">
        <v>38</v>
      </c>
      <c r="G27" s="161">
        <v>226.68</v>
      </c>
      <c r="H27" s="155">
        <v>226.68</v>
      </c>
      <c r="I27" s="155">
        <v>158.35</v>
      </c>
      <c r="J27" s="164">
        <f>I27-H27</f>
        <v>-68.330000000000013</v>
      </c>
      <c r="K27" s="161">
        <v>80</v>
      </c>
      <c r="L27" s="155">
        <v>546.70000000000005</v>
      </c>
      <c r="M27" s="155">
        <v>556.63</v>
      </c>
      <c r="N27" s="164">
        <f>M27-L27</f>
        <v>9.92999999999995</v>
      </c>
    </row>
    <row r="28" spans="1:14" ht="13.5" customHeight="1" x14ac:dyDescent="0.25">
      <c r="A28" s="159"/>
      <c r="B28" s="162"/>
      <c r="C28" s="156"/>
      <c r="D28" s="156"/>
      <c r="E28" s="165"/>
      <c r="F28" s="93" t="s">
        <v>39</v>
      </c>
      <c r="G28" s="162"/>
      <c r="H28" s="156"/>
      <c r="I28" s="156"/>
      <c r="J28" s="165"/>
      <c r="K28" s="162"/>
      <c r="L28" s="156"/>
      <c r="M28" s="156"/>
      <c r="N28" s="165"/>
    </row>
    <row r="29" spans="1:14" ht="13.5" customHeight="1" x14ac:dyDescent="0.25">
      <c r="A29" s="159"/>
      <c r="B29" s="162"/>
      <c r="C29" s="156"/>
      <c r="D29" s="156"/>
      <c r="E29" s="165"/>
      <c r="F29" s="94" t="s">
        <v>40</v>
      </c>
      <c r="G29" s="162"/>
      <c r="H29" s="156"/>
      <c r="I29" s="156"/>
      <c r="J29" s="165"/>
      <c r="K29" s="162"/>
      <c r="L29" s="156"/>
      <c r="M29" s="156"/>
      <c r="N29" s="165"/>
    </row>
    <row r="30" spans="1:14" ht="13.5" customHeight="1" x14ac:dyDescent="0.25">
      <c r="A30" s="159"/>
      <c r="B30" s="162"/>
      <c r="C30" s="156"/>
      <c r="D30" s="156"/>
      <c r="E30" s="165"/>
      <c r="F30" s="95" t="s">
        <v>41</v>
      </c>
      <c r="G30" s="162"/>
      <c r="H30" s="156"/>
      <c r="I30" s="156"/>
      <c r="J30" s="165"/>
      <c r="K30" s="162"/>
      <c r="L30" s="156"/>
      <c r="M30" s="156"/>
      <c r="N30" s="165"/>
    </row>
    <row r="31" spans="1:14" ht="13.5" customHeight="1" thickBot="1" x14ac:dyDescent="0.3">
      <c r="A31" s="160"/>
      <c r="B31" s="163"/>
      <c r="C31" s="157"/>
      <c r="D31" s="157"/>
      <c r="E31" s="166"/>
      <c r="F31" s="109"/>
      <c r="G31" s="163"/>
      <c r="H31" s="157"/>
      <c r="I31" s="157"/>
      <c r="J31" s="166"/>
      <c r="K31" s="163"/>
      <c r="L31" s="157"/>
      <c r="M31" s="157"/>
      <c r="N31" s="166"/>
    </row>
    <row r="32" spans="1:14" ht="13.5" customHeight="1" thickBot="1" x14ac:dyDescent="0.3">
      <c r="A32" s="197" t="s">
        <v>25</v>
      </c>
      <c r="B32" s="84"/>
      <c r="C32" s="188">
        <v>996.9</v>
      </c>
      <c r="D32" s="188">
        <v>642.05999999999995</v>
      </c>
      <c r="E32" s="194">
        <f>D32-C32</f>
        <v>-354.84000000000003</v>
      </c>
      <c r="F32" s="92" t="s">
        <v>47</v>
      </c>
      <c r="G32" s="85"/>
      <c r="H32" s="200">
        <v>200.34</v>
      </c>
      <c r="I32" s="188">
        <v>129.94</v>
      </c>
      <c r="J32" s="194">
        <f>I32-H32</f>
        <v>-70.400000000000006</v>
      </c>
      <c r="K32" s="84"/>
      <c r="L32" s="188">
        <v>626.70000000000005</v>
      </c>
      <c r="M32" s="188">
        <v>525</v>
      </c>
      <c r="N32" s="194">
        <f>M32-L32</f>
        <v>-101.70000000000005</v>
      </c>
    </row>
    <row r="33" spans="1:16" ht="13.5" customHeight="1" thickBot="1" x14ac:dyDescent="0.3">
      <c r="A33" s="198"/>
      <c r="B33" s="72"/>
      <c r="C33" s="189"/>
      <c r="D33" s="189"/>
      <c r="E33" s="195"/>
      <c r="F33" s="107" t="s">
        <v>48</v>
      </c>
      <c r="G33" s="75"/>
      <c r="H33" s="201"/>
      <c r="I33" s="189"/>
      <c r="J33" s="195"/>
      <c r="K33" s="72"/>
      <c r="L33" s="189"/>
      <c r="M33" s="189"/>
      <c r="N33" s="195"/>
    </row>
    <row r="34" spans="1:16" ht="13.5" customHeight="1" thickBot="1" x14ac:dyDescent="0.3">
      <c r="A34" s="198"/>
      <c r="B34" s="72"/>
      <c r="C34" s="189"/>
      <c r="D34" s="189"/>
      <c r="E34" s="195"/>
      <c r="F34" s="94" t="s">
        <v>49</v>
      </c>
      <c r="G34" s="75"/>
      <c r="H34" s="201"/>
      <c r="I34" s="189"/>
      <c r="J34" s="195"/>
      <c r="K34" s="72"/>
      <c r="L34" s="189"/>
      <c r="M34" s="189"/>
      <c r="N34" s="195"/>
    </row>
    <row r="35" spans="1:16" ht="13.5" customHeight="1" thickBot="1" x14ac:dyDescent="0.3">
      <c r="A35" s="198"/>
      <c r="B35" s="72"/>
      <c r="C35" s="189"/>
      <c r="D35" s="189"/>
      <c r="E35" s="195"/>
      <c r="F35" s="95" t="s">
        <v>41</v>
      </c>
      <c r="G35" s="75"/>
      <c r="H35" s="201"/>
      <c r="I35" s="189"/>
      <c r="J35" s="195"/>
      <c r="K35" s="72"/>
      <c r="L35" s="189"/>
      <c r="M35" s="189"/>
      <c r="N35" s="195"/>
    </row>
    <row r="36" spans="1:16" ht="13.5" customHeight="1" thickBot="1" x14ac:dyDescent="0.3">
      <c r="A36" s="199"/>
      <c r="B36" s="84">
        <v>46.9</v>
      </c>
      <c r="C36" s="190"/>
      <c r="D36" s="190"/>
      <c r="E36" s="196"/>
      <c r="F36" s="108"/>
      <c r="G36" s="89">
        <v>200.34</v>
      </c>
      <c r="H36" s="202"/>
      <c r="I36" s="190"/>
      <c r="J36" s="196"/>
      <c r="K36" s="84">
        <v>80</v>
      </c>
      <c r="L36" s="190"/>
      <c r="M36" s="190"/>
      <c r="N36" s="196"/>
    </row>
    <row r="37" spans="1:16" ht="13.5" customHeight="1" thickBot="1" x14ac:dyDescent="0.3">
      <c r="A37" s="197" t="s">
        <v>42</v>
      </c>
      <c r="B37" s="72">
        <v>175.36</v>
      </c>
      <c r="C37" s="188">
        <v>700.36</v>
      </c>
      <c r="D37" s="188">
        <v>798.19</v>
      </c>
      <c r="E37" s="194">
        <f>D37-C37</f>
        <v>97.830000000000041</v>
      </c>
      <c r="F37" s="92" t="s">
        <v>57</v>
      </c>
      <c r="G37" s="76">
        <v>226.68</v>
      </c>
      <c r="H37" s="200">
        <v>226.68</v>
      </c>
      <c r="I37" s="203">
        <v>135.56</v>
      </c>
      <c r="J37" s="194">
        <f>I37-H37</f>
        <v>-91.12</v>
      </c>
      <c r="K37" s="72">
        <v>80</v>
      </c>
      <c r="L37" s="188">
        <v>626.70000000000005</v>
      </c>
      <c r="M37" s="203">
        <v>475.98</v>
      </c>
      <c r="N37" s="194">
        <f>M37-L37</f>
        <v>-150.72000000000003</v>
      </c>
    </row>
    <row r="38" spans="1:16" ht="13.5" customHeight="1" thickBot="1" x14ac:dyDescent="0.3">
      <c r="A38" s="198"/>
      <c r="B38" s="72"/>
      <c r="C38" s="189"/>
      <c r="D38" s="189"/>
      <c r="E38" s="195"/>
      <c r="F38" s="93" t="s">
        <v>58</v>
      </c>
      <c r="G38" s="76"/>
      <c r="H38" s="201"/>
      <c r="I38" s="204"/>
      <c r="J38" s="195"/>
      <c r="K38" s="72"/>
      <c r="L38" s="189"/>
      <c r="M38" s="204"/>
      <c r="N38" s="195"/>
    </row>
    <row r="39" spans="1:16" ht="13.5" customHeight="1" thickBot="1" x14ac:dyDescent="0.3">
      <c r="A39" s="198"/>
      <c r="B39" s="72"/>
      <c r="C39" s="189"/>
      <c r="D39" s="189"/>
      <c r="E39" s="195"/>
      <c r="F39" s="94" t="s">
        <v>59</v>
      </c>
      <c r="G39" s="76"/>
      <c r="H39" s="201"/>
      <c r="I39" s="204"/>
      <c r="J39" s="195"/>
      <c r="K39" s="72"/>
      <c r="L39" s="189"/>
      <c r="M39" s="204"/>
      <c r="N39" s="195"/>
    </row>
    <row r="40" spans="1:16" ht="13.5" customHeight="1" thickBot="1" x14ac:dyDescent="0.3">
      <c r="A40" s="198"/>
      <c r="B40" s="72"/>
      <c r="C40" s="189"/>
      <c r="D40" s="189"/>
      <c r="E40" s="195"/>
      <c r="F40" s="95" t="s">
        <v>41</v>
      </c>
      <c r="G40" s="76"/>
      <c r="H40" s="201"/>
      <c r="I40" s="204"/>
      <c r="J40" s="195"/>
      <c r="K40" s="72"/>
      <c r="L40" s="189"/>
      <c r="M40" s="204"/>
      <c r="N40" s="195"/>
    </row>
    <row r="41" spans="1:16" ht="13.5" customHeight="1" thickBot="1" x14ac:dyDescent="0.3">
      <c r="A41" s="199"/>
      <c r="B41" s="72"/>
      <c r="C41" s="190"/>
      <c r="D41" s="190"/>
      <c r="E41" s="196"/>
      <c r="F41" s="108"/>
      <c r="G41" s="76"/>
      <c r="H41" s="202"/>
      <c r="I41" s="205"/>
      <c r="J41" s="196"/>
      <c r="K41" s="72"/>
      <c r="L41" s="190"/>
      <c r="M41" s="205"/>
      <c r="N41" s="196"/>
    </row>
    <row r="42" spans="1:16" ht="13.5" customHeight="1" thickBot="1" x14ac:dyDescent="0.3">
      <c r="A42" s="197" t="s">
        <v>43</v>
      </c>
      <c r="B42" s="96">
        <v>175.36</v>
      </c>
      <c r="C42" s="188">
        <v>650.36</v>
      </c>
      <c r="D42" s="188">
        <v>770.17</v>
      </c>
      <c r="E42" s="194">
        <f>D42-C42</f>
        <v>119.80999999999995</v>
      </c>
      <c r="F42" s="92" t="s">
        <v>70</v>
      </c>
      <c r="G42" s="76">
        <v>226.68</v>
      </c>
      <c r="H42" s="200">
        <v>217.14</v>
      </c>
      <c r="I42" s="203">
        <v>110.8</v>
      </c>
      <c r="J42" s="194">
        <f>I42-H42</f>
        <v>-106.33999999999999</v>
      </c>
      <c r="K42" s="96">
        <v>80</v>
      </c>
      <c r="L42" s="188">
        <v>50</v>
      </c>
      <c r="M42" s="203">
        <v>0</v>
      </c>
      <c r="N42" s="194">
        <f>M42-L42</f>
        <v>-50</v>
      </c>
    </row>
    <row r="43" spans="1:16" ht="13.5" customHeight="1" thickBot="1" x14ac:dyDescent="0.3">
      <c r="A43" s="198"/>
      <c r="B43" s="96"/>
      <c r="C43" s="189"/>
      <c r="D43" s="189"/>
      <c r="E43" s="195"/>
      <c r="F43" s="93" t="s">
        <v>71</v>
      </c>
      <c r="G43" s="76"/>
      <c r="H43" s="201"/>
      <c r="I43" s="204"/>
      <c r="J43" s="195"/>
      <c r="K43" s="96"/>
      <c r="L43" s="189"/>
      <c r="M43" s="204"/>
      <c r="N43" s="195"/>
    </row>
    <row r="44" spans="1:16" ht="13.5" customHeight="1" thickBot="1" x14ac:dyDescent="0.3">
      <c r="A44" s="198"/>
      <c r="B44" s="96"/>
      <c r="C44" s="189"/>
      <c r="D44" s="189"/>
      <c r="E44" s="195"/>
      <c r="F44" s="94" t="s">
        <v>59</v>
      </c>
      <c r="G44" s="76"/>
      <c r="H44" s="201"/>
      <c r="I44" s="204"/>
      <c r="J44" s="195"/>
      <c r="K44" s="96"/>
      <c r="L44" s="189"/>
      <c r="M44" s="204"/>
      <c r="N44" s="195"/>
    </row>
    <row r="45" spans="1:16" ht="13.5" customHeight="1" thickBot="1" x14ac:dyDescent="0.3">
      <c r="A45" s="198"/>
      <c r="B45" s="96"/>
      <c r="C45" s="189"/>
      <c r="D45" s="189"/>
      <c r="E45" s="195"/>
      <c r="F45" s="95" t="s">
        <v>41</v>
      </c>
      <c r="G45" s="76"/>
      <c r="H45" s="201"/>
      <c r="I45" s="204"/>
      <c r="J45" s="195"/>
      <c r="K45" s="96"/>
      <c r="L45" s="189"/>
      <c r="M45" s="204"/>
      <c r="N45" s="195"/>
    </row>
    <row r="46" spans="1:16" ht="19.5" customHeight="1" thickBot="1" x14ac:dyDescent="0.3">
      <c r="A46" s="199"/>
      <c r="B46" s="96"/>
      <c r="C46" s="190"/>
      <c r="D46" s="190"/>
      <c r="E46" s="196"/>
      <c r="F46" s="108"/>
      <c r="G46" s="76"/>
      <c r="H46" s="202"/>
      <c r="I46" s="205"/>
      <c r="J46" s="196"/>
      <c r="K46" s="96"/>
      <c r="L46" s="190"/>
      <c r="M46" s="205"/>
      <c r="N46" s="196"/>
      <c r="P46" s="113"/>
    </row>
    <row r="47" spans="1:16" s="113" customFormat="1" ht="15" customHeight="1" thickBot="1" x14ac:dyDescent="0.25">
      <c r="A47" s="185" t="s">
        <v>44</v>
      </c>
      <c r="B47" s="111"/>
      <c r="C47" s="188">
        <v>650.36</v>
      </c>
      <c r="D47" s="188">
        <v>1185.78</v>
      </c>
      <c r="E47" s="182">
        <f>D47-C47</f>
        <v>535.41999999999996</v>
      </c>
      <c r="F47" s="92" t="s">
        <v>79</v>
      </c>
      <c r="G47" s="112"/>
      <c r="H47" s="191">
        <v>217.14</v>
      </c>
      <c r="I47" s="188">
        <v>162.07</v>
      </c>
      <c r="J47" s="182">
        <f>I47-H47</f>
        <v>-55.069999999999993</v>
      </c>
      <c r="K47" s="111"/>
      <c r="L47" s="188">
        <v>410</v>
      </c>
      <c r="M47" s="188">
        <v>0</v>
      </c>
      <c r="N47" s="182">
        <f>M47-L47</f>
        <v>-410</v>
      </c>
    </row>
    <row r="48" spans="1:16" s="113" customFormat="1" ht="15" customHeight="1" thickBot="1" x14ac:dyDescent="0.25">
      <c r="A48" s="186"/>
      <c r="B48" s="111"/>
      <c r="C48" s="189"/>
      <c r="D48" s="189"/>
      <c r="E48" s="183"/>
      <c r="F48" s="93" t="s">
        <v>80</v>
      </c>
      <c r="G48" s="112"/>
      <c r="H48" s="192"/>
      <c r="I48" s="189"/>
      <c r="J48" s="183"/>
      <c r="K48" s="111"/>
      <c r="L48" s="189"/>
      <c r="M48" s="189"/>
      <c r="N48" s="183"/>
    </row>
    <row r="49" spans="1:16" s="113" customFormat="1" ht="15" customHeight="1" thickBot="1" x14ac:dyDescent="0.25">
      <c r="A49" s="186"/>
      <c r="B49" s="111"/>
      <c r="C49" s="189"/>
      <c r="D49" s="189"/>
      <c r="E49" s="183"/>
      <c r="F49" s="94" t="s">
        <v>81</v>
      </c>
      <c r="G49" s="112"/>
      <c r="H49" s="192"/>
      <c r="I49" s="189"/>
      <c r="J49" s="183"/>
      <c r="K49" s="111"/>
      <c r="L49" s="189"/>
      <c r="M49" s="189"/>
      <c r="N49" s="183"/>
    </row>
    <row r="50" spans="1:16" s="113" customFormat="1" ht="15" customHeight="1" thickBot="1" x14ac:dyDescent="0.3">
      <c r="A50" s="186"/>
      <c r="B50" s="111"/>
      <c r="C50" s="189"/>
      <c r="D50" s="189"/>
      <c r="E50" s="183"/>
      <c r="F50" s="95" t="s">
        <v>41</v>
      </c>
      <c r="G50" s="112"/>
      <c r="H50" s="192"/>
      <c r="I50" s="189"/>
      <c r="J50" s="183"/>
      <c r="K50" s="111"/>
      <c r="L50" s="189"/>
      <c r="M50" s="189"/>
      <c r="N50" s="183"/>
      <c r="P50" s="102"/>
    </row>
    <row r="51" spans="1:16" s="102" customFormat="1" ht="15" customHeight="1" thickBot="1" x14ac:dyDescent="0.3">
      <c r="A51" s="187"/>
      <c r="B51" s="110">
        <v>175.36</v>
      </c>
      <c r="C51" s="190"/>
      <c r="D51" s="190"/>
      <c r="E51" s="184"/>
      <c r="F51" s="108"/>
      <c r="G51" s="75">
        <v>217.14</v>
      </c>
      <c r="H51" s="193"/>
      <c r="I51" s="190"/>
      <c r="J51" s="184"/>
      <c r="K51" s="110">
        <v>80</v>
      </c>
      <c r="L51" s="190"/>
      <c r="M51" s="190"/>
      <c r="N51" s="184"/>
      <c r="P51" s="117"/>
    </row>
    <row r="52" spans="1:16" s="116" customFormat="1" ht="22.5" customHeight="1" thickBot="1" x14ac:dyDescent="0.3">
      <c r="A52" s="114" t="s">
        <v>78</v>
      </c>
      <c r="B52" s="115">
        <f>SUM(B32:B51)</f>
        <v>572.98</v>
      </c>
      <c r="C52" s="127">
        <f>SUM(C4:C51)</f>
        <v>4640.4500000000007</v>
      </c>
      <c r="D52" s="127">
        <f>SUM(D4:D51)</f>
        <v>5735.7599999999993</v>
      </c>
      <c r="E52" s="127">
        <f>D52-C52</f>
        <v>1095.3099999999986</v>
      </c>
      <c r="F52" s="128"/>
      <c r="G52" s="129">
        <f>SUM(G32:G51)</f>
        <v>870.84</v>
      </c>
      <c r="H52" s="127">
        <f>SUM(H4:H51)</f>
        <v>2599.66</v>
      </c>
      <c r="I52" s="127">
        <f>SUM(I4:I51)</f>
        <v>1644.99</v>
      </c>
      <c r="J52" s="127">
        <f>I52-H52</f>
        <v>-954.66999999999985</v>
      </c>
      <c r="K52" s="127" t="e">
        <f>SUM(K37:K51)+#REF!</f>
        <v>#REF!</v>
      </c>
      <c r="L52" s="127">
        <f>SUM(L4:L51)</f>
        <v>3126.8</v>
      </c>
      <c r="M52" s="127">
        <f>SUM(M4:M51)</f>
        <v>3175.94</v>
      </c>
      <c r="N52" s="128">
        <f>M52-L52</f>
        <v>49.139999999999873</v>
      </c>
      <c r="P52" s="42"/>
    </row>
    <row r="53" spans="1:16" ht="15.75" x14ac:dyDescent="0.25">
      <c r="N53" s="118">
        <f>E52+J52+N52</f>
        <v>189.77999999999861</v>
      </c>
    </row>
  </sheetData>
  <mergeCells count="149">
    <mergeCell ref="A1:N1"/>
    <mergeCell ref="B2:E2"/>
    <mergeCell ref="F2:F3"/>
    <mergeCell ref="G2:J2"/>
    <mergeCell ref="K2:N2"/>
    <mergeCell ref="A18:A22"/>
    <mergeCell ref="B18:B22"/>
    <mergeCell ref="C18:C22"/>
    <mergeCell ref="D18:D22"/>
    <mergeCell ref="E18:E22"/>
    <mergeCell ref="B15:B17"/>
    <mergeCell ref="C15:C17"/>
    <mergeCell ref="D15:D17"/>
    <mergeCell ref="E15:E17"/>
    <mergeCell ref="M18:M22"/>
    <mergeCell ref="N18:N22"/>
    <mergeCell ref="J18:J22"/>
    <mergeCell ref="K18:K22"/>
    <mergeCell ref="L18:L22"/>
    <mergeCell ref="D12:D14"/>
    <mergeCell ref="E12:E14"/>
    <mergeCell ref="L15:L17"/>
    <mergeCell ref="M15:M17"/>
    <mergeCell ref="N15:N17"/>
    <mergeCell ref="A23:A26"/>
    <mergeCell ref="B23:B26"/>
    <mergeCell ref="C23:C26"/>
    <mergeCell ref="D23:D26"/>
    <mergeCell ref="E23:E26"/>
    <mergeCell ref="G23:G26"/>
    <mergeCell ref="H23:H26"/>
    <mergeCell ref="I23:I26"/>
    <mergeCell ref="G18:G22"/>
    <mergeCell ref="H18:H22"/>
    <mergeCell ref="I18:I22"/>
    <mergeCell ref="A32:A36"/>
    <mergeCell ref="C32:C36"/>
    <mergeCell ref="D32:D36"/>
    <mergeCell ref="E32:E36"/>
    <mergeCell ref="H32:H36"/>
    <mergeCell ref="I32:I36"/>
    <mergeCell ref="J32:J36"/>
    <mergeCell ref="L32:L36"/>
    <mergeCell ref="G27:G31"/>
    <mergeCell ref="H27:H31"/>
    <mergeCell ref="I27:I31"/>
    <mergeCell ref="J27:J31"/>
    <mergeCell ref="K27:K31"/>
    <mergeCell ref="L27:L31"/>
    <mergeCell ref="A27:A31"/>
    <mergeCell ref="B27:B31"/>
    <mergeCell ref="C27:C31"/>
    <mergeCell ref="D27:D31"/>
    <mergeCell ref="E27:E31"/>
    <mergeCell ref="A42:A46"/>
    <mergeCell ref="C42:C46"/>
    <mergeCell ref="D42:D46"/>
    <mergeCell ref="E42:E46"/>
    <mergeCell ref="H42:H46"/>
    <mergeCell ref="C37:C41"/>
    <mergeCell ref="D37:D41"/>
    <mergeCell ref="N37:N41"/>
    <mergeCell ref="A37:A41"/>
    <mergeCell ref="E37:E41"/>
    <mergeCell ref="H37:H41"/>
    <mergeCell ref="I37:I41"/>
    <mergeCell ref="J37:J41"/>
    <mergeCell ref="L37:L41"/>
    <mergeCell ref="M37:M41"/>
    <mergeCell ref="I42:I46"/>
    <mergeCell ref="J42:J46"/>
    <mergeCell ref="L42:L46"/>
    <mergeCell ref="M42:M46"/>
    <mergeCell ref="N42:N46"/>
    <mergeCell ref="M32:M36"/>
    <mergeCell ref="N32:N36"/>
    <mergeCell ref="M27:M31"/>
    <mergeCell ref="N27:N31"/>
    <mergeCell ref="J23:J26"/>
    <mergeCell ref="K23:K26"/>
    <mergeCell ref="L23:L26"/>
    <mergeCell ref="M23:M26"/>
    <mergeCell ref="N23:N26"/>
    <mergeCell ref="A12:A14"/>
    <mergeCell ref="B12:B14"/>
    <mergeCell ref="A6:A8"/>
    <mergeCell ref="G15:G17"/>
    <mergeCell ref="H15:H17"/>
    <mergeCell ref="I15:I17"/>
    <mergeCell ref="J15:J17"/>
    <mergeCell ref="K15:K17"/>
    <mergeCell ref="A9:A11"/>
    <mergeCell ref="B9:B11"/>
    <mergeCell ref="C9:C11"/>
    <mergeCell ref="D9:D11"/>
    <mergeCell ref="E9:E11"/>
    <mergeCell ref="G9:G11"/>
    <mergeCell ref="H9:H11"/>
    <mergeCell ref="I9:I11"/>
    <mergeCell ref="J9:J11"/>
    <mergeCell ref="A15:A17"/>
    <mergeCell ref="B6:B8"/>
    <mergeCell ref="C6:C8"/>
    <mergeCell ref="D6:D8"/>
    <mergeCell ref="E6:E8"/>
    <mergeCell ref="C12:C14"/>
    <mergeCell ref="K4:K5"/>
    <mergeCell ref="L4:L5"/>
    <mergeCell ref="M4:M5"/>
    <mergeCell ref="N4:N5"/>
    <mergeCell ref="G12:G14"/>
    <mergeCell ref="H12:H14"/>
    <mergeCell ref="I12:I14"/>
    <mergeCell ref="J12:J14"/>
    <mergeCell ref="K12:K14"/>
    <mergeCell ref="L6:L8"/>
    <mergeCell ref="M6:M8"/>
    <mergeCell ref="N6:N8"/>
    <mergeCell ref="G6:G8"/>
    <mergeCell ref="H6:H8"/>
    <mergeCell ref="I6:I8"/>
    <mergeCell ref="J6:J8"/>
    <mergeCell ref="K6:K8"/>
    <mergeCell ref="K9:K11"/>
    <mergeCell ref="L9:L11"/>
    <mergeCell ref="M9:M11"/>
    <mergeCell ref="N9:N11"/>
    <mergeCell ref="L12:L14"/>
    <mergeCell ref="M12:M14"/>
    <mergeCell ref="N12:N14"/>
    <mergeCell ref="A4:A5"/>
    <mergeCell ref="B4:B5"/>
    <mergeCell ref="C4:C5"/>
    <mergeCell ref="D4:D5"/>
    <mergeCell ref="E4:E5"/>
    <mergeCell ref="G4:G5"/>
    <mergeCell ref="H4:H5"/>
    <mergeCell ref="I4:I5"/>
    <mergeCell ref="J4:J5"/>
    <mergeCell ref="N47:N51"/>
    <mergeCell ref="A47:A51"/>
    <mergeCell ref="C47:C51"/>
    <mergeCell ref="D47:D51"/>
    <mergeCell ref="E47:E51"/>
    <mergeCell ref="H47:H51"/>
    <mergeCell ref="I47:I51"/>
    <mergeCell ref="J47:J51"/>
    <mergeCell ref="L47:L51"/>
    <mergeCell ref="M47:M51"/>
  </mergeCells>
  <pageMargins left="0.31496062992125984" right="0" top="0.19685039370078741" bottom="0" header="0" footer="0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L16" activeCellId="2" sqref="D16 H16 L16"/>
    </sheetView>
  </sheetViews>
  <sheetFormatPr defaultRowHeight="15" x14ac:dyDescent="0.25"/>
  <cols>
    <col min="1" max="1" width="9.28515625" customWidth="1"/>
    <col min="2" max="2" width="9" customWidth="1"/>
    <col min="3" max="3" width="9" hidden="1" customWidth="1"/>
    <col min="4" max="6" width="9" customWidth="1"/>
    <col min="7" max="7" width="9" hidden="1" customWidth="1"/>
    <col min="8" max="10" width="9" customWidth="1"/>
    <col min="11" max="11" width="9" hidden="1" customWidth="1"/>
    <col min="12" max="13" width="9" customWidth="1"/>
    <col min="14" max="15" width="8.5703125" customWidth="1"/>
  </cols>
  <sheetData>
    <row r="1" spans="1:15" ht="24" customHeight="1" x14ac:dyDescent="0.25">
      <c r="A1" s="207" t="s">
        <v>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5" s="99" customFormat="1" ht="30" customHeight="1" x14ac:dyDescent="0.25">
      <c r="A2" s="98"/>
      <c r="B2" s="208" t="s">
        <v>68</v>
      </c>
      <c r="C2" s="209"/>
      <c r="D2" s="209"/>
      <c r="E2" s="210"/>
      <c r="F2" s="211" t="s">
        <v>26</v>
      </c>
      <c r="G2" s="211"/>
      <c r="H2" s="211"/>
      <c r="I2" s="211"/>
      <c r="J2" s="211" t="s">
        <v>27</v>
      </c>
      <c r="K2" s="211"/>
      <c r="L2" s="211"/>
      <c r="M2" s="211"/>
    </row>
    <row r="3" spans="1:15" s="106" customFormat="1" ht="15.75" customHeight="1" x14ac:dyDescent="0.25">
      <c r="A3" s="105"/>
      <c r="B3" s="137" t="s">
        <v>66</v>
      </c>
      <c r="C3" s="139" t="s">
        <v>65</v>
      </c>
      <c r="D3" s="140" t="s">
        <v>67</v>
      </c>
      <c r="E3" s="139" t="s">
        <v>30</v>
      </c>
      <c r="F3" s="137" t="s">
        <v>66</v>
      </c>
      <c r="G3" s="139" t="s">
        <v>65</v>
      </c>
      <c r="H3" s="140" t="s">
        <v>67</v>
      </c>
      <c r="I3" s="139" t="s">
        <v>30</v>
      </c>
      <c r="J3" s="137" t="s">
        <v>66</v>
      </c>
      <c r="K3" s="139" t="s">
        <v>65</v>
      </c>
      <c r="L3" s="140" t="s">
        <v>67</v>
      </c>
      <c r="M3" s="139" t="s">
        <v>30</v>
      </c>
    </row>
    <row r="4" spans="1:15" s="102" customFormat="1" ht="17.25" customHeight="1" x14ac:dyDescent="0.25">
      <c r="A4" s="101" t="s">
        <v>60</v>
      </c>
      <c r="B4" s="119">
        <v>770.2</v>
      </c>
      <c r="C4" s="120">
        <v>46.9</v>
      </c>
      <c r="D4" s="120">
        <v>40.71</v>
      </c>
      <c r="E4" s="121">
        <f>B4-D4</f>
        <v>729.49</v>
      </c>
      <c r="F4" s="119">
        <v>200</v>
      </c>
      <c r="G4" s="122">
        <v>212</v>
      </c>
      <c r="H4" s="122">
        <v>211.99</v>
      </c>
      <c r="I4" s="121">
        <f>F4-H4</f>
        <v>-11.990000000000009</v>
      </c>
      <c r="J4" s="119">
        <v>230</v>
      </c>
      <c r="K4" s="122"/>
      <c r="L4" s="122">
        <v>0</v>
      </c>
      <c r="M4" s="122">
        <f>J4-L4</f>
        <v>230</v>
      </c>
    </row>
    <row r="5" spans="1:15" s="102" customFormat="1" ht="17.25" customHeight="1" x14ac:dyDescent="0.25">
      <c r="A5" s="101" t="s">
        <v>61</v>
      </c>
      <c r="B5" s="119">
        <v>770.2</v>
      </c>
      <c r="C5" s="120">
        <v>175.36</v>
      </c>
      <c r="D5" s="120">
        <v>148.97</v>
      </c>
      <c r="E5" s="121">
        <f t="shared" ref="E5:E15" si="0">B5-D5</f>
        <v>621.23</v>
      </c>
      <c r="F5" s="119">
        <v>111.32</v>
      </c>
      <c r="G5" s="122">
        <v>188.52</v>
      </c>
      <c r="H5" s="122">
        <v>141.71</v>
      </c>
      <c r="I5" s="121">
        <f t="shared" ref="I5:I15" si="1">F5-H5</f>
        <v>-30.390000000000015</v>
      </c>
      <c r="J5" s="119">
        <v>230</v>
      </c>
      <c r="K5" s="122"/>
      <c r="L5" s="122">
        <v>0</v>
      </c>
      <c r="M5" s="122">
        <f t="shared" ref="M5:M15" si="2">J5-L5</f>
        <v>230</v>
      </c>
    </row>
    <row r="6" spans="1:15" s="102" customFormat="1" ht="17.25" customHeight="1" x14ac:dyDescent="0.25">
      <c r="A6" s="101" t="s">
        <v>62</v>
      </c>
      <c r="B6" s="119">
        <v>921</v>
      </c>
      <c r="C6" s="120">
        <v>175.36</v>
      </c>
      <c r="D6" s="120">
        <v>152.01</v>
      </c>
      <c r="E6" s="121">
        <f t="shared" si="0"/>
        <v>768.99</v>
      </c>
      <c r="F6" s="119">
        <v>123.06</v>
      </c>
      <c r="G6" s="122">
        <v>226.68</v>
      </c>
      <c r="H6" s="122">
        <v>83.97</v>
      </c>
      <c r="I6" s="121">
        <f t="shared" si="1"/>
        <v>39.090000000000003</v>
      </c>
      <c r="J6" s="119">
        <v>230</v>
      </c>
      <c r="K6" s="122">
        <v>80</v>
      </c>
      <c r="L6" s="122">
        <v>0</v>
      </c>
      <c r="M6" s="122">
        <f t="shared" si="2"/>
        <v>230</v>
      </c>
    </row>
    <row r="7" spans="1:15" s="102" customFormat="1" ht="17.25" customHeight="1" x14ac:dyDescent="0.25">
      <c r="A7" s="101" t="s">
        <v>63</v>
      </c>
      <c r="B7" s="119">
        <v>921</v>
      </c>
      <c r="C7" s="120">
        <v>175.36</v>
      </c>
      <c r="D7" s="120">
        <v>167.32</v>
      </c>
      <c r="E7" s="121">
        <f t="shared" si="0"/>
        <v>753.68000000000006</v>
      </c>
      <c r="F7" s="119">
        <v>128.91999999999999</v>
      </c>
      <c r="G7" s="122">
        <v>207.6</v>
      </c>
      <c r="H7" s="122">
        <v>161.72</v>
      </c>
      <c r="I7" s="121">
        <f t="shared" si="1"/>
        <v>-32.800000000000011</v>
      </c>
      <c r="J7" s="119">
        <v>230</v>
      </c>
      <c r="K7" s="122">
        <v>80</v>
      </c>
      <c r="L7" s="122">
        <v>0</v>
      </c>
      <c r="M7" s="122">
        <f t="shared" si="2"/>
        <v>230</v>
      </c>
    </row>
    <row r="8" spans="1:15" s="102" customFormat="1" ht="17.25" customHeight="1" x14ac:dyDescent="0.25">
      <c r="A8" s="101" t="s">
        <v>64</v>
      </c>
      <c r="B8" s="119">
        <v>921</v>
      </c>
      <c r="C8" s="120">
        <v>47</v>
      </c>
      <c r="D8" s="120">
        <v>121.54</v>
      </c>
      <c r="E8" s="121">
        <f t="shared" si="0"/>
        <v>799.46</v>
      </c>
      <c r="F8" s="119">
        <v>99.62</v>
      </c>
      <c r="G8" s="122">
        <v>196.4</v>
      </c>
      <c r="H8" s="122">
        <v>125.14</v>
      </c>
      <c r="I8" s="121">
        <f t="shared" si="1"/>
        <v>-25.519999999999996</v>
      </c>
      <c r="J8" s="119">
        <v>230</v>
      </c>
      <c r="K8" s="122">
        <v>80</v>
      </c>
      <c r="L8" s="122">
        <v>546.66999999999996</v>
      </c>
      <c r="M8" s="122">
        <f t="shared" si="2"/>
        <v>-316.66999999999996</v>
      </c>
    </row>
    <row r="9" spans="1:15" s="102" customFormat="1" ht="17.25" customHeight="1" x14ac:dyDescent="0.25">
      <c r="A9" s="101" t="s">
        <v>21</v>
      </c>
      <c r="B9" s="123">
        <v>921</v>
      </c>
      <c r="C9" s="121">
        <v>221.77</v>
      </c>
      <c r="D9" s="121">
        <v>253.15</v>
      </c>
      <c r="E9" s="121">
        <f t="shared" si="0"/>
        <v>667.85</v>
      </c>
      <c r="F9" s="123">
        <v>123.06</v>
      </c>
      <c r="G9" s="121">
        <v>217.14</v>
      </c>
      <c r="H9" s="121">
        <v>73.459999999999994</v>
      </c>
      <c r="I9" s="121">
        <f t="shared" si="1"/>
        <v>49.600000000000009</v>
      </c>
      <c r="J9" s="119">
        <v>230</v>
      </c>
      <c r="K9" s="121">
        <v>80</v>
      </c>
      <c r="L9" s="121">
        <v>525.83000000000004</v>
      </c>
      <c r="M9" s="122">
        <f t="shared" si="2"/>
        <v>-295.83000000000004</v>
      </c>
    </row>
    <row r="10" spans="1:15" s="102" customFormat="1" ht="17.25" customHeight="1" x14ac:dyDescent="0.25">
      <c r="A10" s="101" t="s">
        <v>22</v>
      </c>
      <c r="B10" s="123">
        <v>967.4</v>
      </c>
      <c r="C10" s="121">
        <v>625.36</v>
      </c>
      <c r="D10" s="121">
        <v>648.08000000000004</v>
      </c>
      <c r="E10" s="121">
        <f t="shared" si="0"/>
        <v>319.31999999999994</v>
      </c>
      <c r="F10" s="123">
        <v>134.78</v>
      </c>
      <c r="G10" s="121">
        <v>263.33999999999997</v>
      </c>
      <c r="H10" s="121">
        <v>150.28</v>
      </c>
      <c r="I10" s="121">
        <f t="shared" si="1"/>
        <v>-15.5</v>
      </c>
      <c r="J10" s="119">
        <v>230</v>
      </c>
      <c r="K10" s="121">
        <v>546.70000000000005</v>
      </c>
      <c r="L10" s="121">
        <v>545.83000000000004</v>
      </c>
      <c r="M10" s="122">
        <f t="shared" si="2"/>
        <v>-315.83000000000004</v>
      </c>
    </row>
    <row r="11" spans="1:15" s="102" customFormat="1" ht="17.25" customHeight="1" x14ac:dyDescent="0.25">
      <c r="A11" s="101" t="s">
        <v>23</v>
      </c>
      <c r="B11" s="123">
        <v>921</v>
      </c>
      <c r="C11" s="121">
        <v>175.36</v>
      </c>
      <c r="D11" s="121">
        <v>807.78</v>
      </c>
      <c r="E11" s="121">
        <f t="shared" si="0"/>
        <v>113.22000000000003</v>
      </c>
      <c r="F11" s="123">
        <v>123.06</v>
      </c>
      <c r="G11" s="121">
        <v>226.68</v>
      </c>
      <c r="H11" s="121">
        <v>158.35</v>
      </c>
      <c r="I11" s="121">
        <f t="shared" si="1"/>
        <v>-35.289999999999992</v>
      </c>
      <c r="J11" s="119">
        <v>230</v>
      </c>
      <c r="K11" s="121">
        <v>546.70000000000005</v>
      </c>
      <c r="L11" s="121">
        <v>556.63</v>
      </c>
      <c r="M11" s="122">
        <f t="shared" si="2"/>
        <v>-326.63</v>
      </c>
    </row>
    <row r="12" spans="1:15" s="102" customFormat="1" ht="17.25" customHeight="1" x14ac:dyDescent="0.25">
      <c r="A12" s="97" t="s">
        <v>25</v>
      </c>
      <c r="B12" s="123">
        <v>921</v>
      </c>
      <c r="C12" s="121">
        <v>996.9</v>
      </c>
      <c r="D12" s="121">
        <v>642.05999999999995</v>
      </c>
      <c r="E12" s="121">
        <f t="shared" si="0"/>
        <v>278.94000000000005</v>
      </c>
      <c r="F12" s="123">
        <v>128.91999999999999</v>
      </c>
      <c r="G12" s="121">
        <v>200.34</v>
      </c>
      <c r="H12" s="121">
        <v>129.94</v>
      </c>
      <c r="I12" s="121">
        <f t="shared" si="1"/>
        <v>-1.0200000000000102</v>
      </c>
      <c r="J12" s="119">
        <v>230</v>
      </c>
      <c r="K12" s="121">
        <v>626.70000000000005</v>
      </c>
      <c r="L12" s="121">
        <v>525</v>
      </c>
      <c r="M12" s="122">
        <f t="shared" si="2"/>
        <v>-295</v>
      </c>
    </row>
    <row r="13" spans="1:15" s="102" customFormat="1" ht="17.25" customHeight="1" x14ac:dyDescent="0.25">
      <c r="A13" s="97" t="s">
        <v>42</v>
      </c>
      <c r="B13" s="123">
        <v>921</v>
      </c>
      <c r="C13" s="121">
        <v>996.9</v>
      </c>
      <c r="D13" s="121">
        <v>798.19</v>
      </c>
      <c r="E13" s="121">
        <f t="shared" si="0"/>
        <v>122.80999999999995</v>
      </c>
      <c r="F13" s="123">
        <v>128.91999999999999</v>
      </c>
      <c r="G13" s="121">
        <v>226.68</v>
      </c>
      <c r="H13" s="124">
        <v>135.56</v>
      </c>
      <c r="I13" s="121">
        <f t="shared" si="1"/>
        <v>-6.6400000000000148</v>
      </c>
      <c r="J13" s="119">
        <v>230</v>
      </c>
      <c r="K13" s="121">
        <v>626.70000000000005</v>
      </c>
      <c r="L13" s="124">
        <v>475.98</v>
      </c>
      <c r="M13" s="122">
        <f t="shared" si="2"/>
        <v>-245.98000000000002</v>
      </c>
    </row>
    <row r="14" spans="1:15" s="102" customFormat="1" ht="17.25" customHeight="1" x14ac:dyDescent="0.25">
      <c r="A14" s="100" t="s">
        <v>43</v>
      </c>
      <c r="B14" s="123">
        <v>921</v>
      </c>
      <c r="C14" s="121">
        <v>650.36</v>
      </c>
      <c r="D14" s="121">
        <v>770.17</v>
      </c>
      <c r="E14" s="121">
        <f t="shared" si="0"/>
        <v>150.83000000000004</v>
      </c>
      <c r="F14" s="123">
        <v>117.2</v>
      </c>
      <c r="G14" s="121">
        <v>217.14</v>
      </c>
      <c r="H14" s="121">
        <v>110.8</v>
      </c>
      <c r="I14" s="121">
        <f t="shared" si="1"/>
        <v>6.4000000000000057</v>
      </c>
      <c r="J14" s="119">
        <v>230</v>
      </c>
      <c r="K14" s="121">
        <f>630-400</f>
        <v>230</v>
      </c>
      <c r="L14" s="121">
        <v>0</v>
      </c>
      <c r="M14" s="122">
        <f t="shared" si="2"/>
        <v>230</v>
      </c>
    </row>
    <row r="15" spans="1:15" s="102" customFormat="1" ht="17.25" customHeight="1" x14ac:dyDescent="0.25">
      <c r="A15" s="100" t="s">
        <v>44</v>
      </c>
      <c r="B15" s="123">
        <v>921</v>
      </c>
      <c r="C15" s="121">
        <v>650.36</v>
      </c>
      <c r="D15" s="121">
        <v>1185.78</v>
      </c>
      <c r="E15" s="121">
        <f t="shared" si="0"/>
        <v>-264.77999999999997</v>
      </c>
      <c r="F15" s="123">
        <v>134.78</v>
      </c>
      <c r="G15" s="121">
        <v>217.14</v>
      </c>
      <c r="H15" s="121">
        <v>162.07</v>
      </c>
      <c r="I15" s="121">
        <f t="shared" si="1"/>
        <v>-27.289999999999992</v>
      </c>
      <c r="J15" s="119">
        <v>230</v>
      </c>
      <c r="K15" s="121">
        <v>410</v>
      </c>
      <c r="L15" s="121">
        <v>0</v>
      </c>
      <c r="M15" s="122">
        <f t="shared" si="2"/>
        <v>230</v>
      </c>
    </row>
    <row r="16" spans="1:15" s="104" customFormat="1" ht="30" customHeight="1" x14ac:dyDescent="0.25">
      <c r="A16" s="103" t="s">
        <v>69</v>
      </c>
      <c r="B16" s="125">
        <f>SUM(B4:B15)</f>
        <v>10796.8</v>
      </c>
      <c r="C16" s="126">
        <f>SUM(C4:C15)</f>
        <v>4936.99</v>
      </c>
      <c r="D16" s="126">
        <f t="shared" ref="D16:L16" si="3">SUM(D4:D15)</f>
        <v>5735.7599999999993</v>
      </c>
      <c r="E16" s="126">
        <f>B16-D16</f>
        <v>5061.04</v>
      </c>
      <c r="F16" s="125">
        <f t="shared" si="3"/>
        <v>1553.64</v>
      </c>
      <c r="G16" s="126">
        <f t="shared" si="3"/>
        <v>2599.66</v>
      </c>
      <c r="H16" s="126">
        <f t="shared" si="3"/>
        <v>1644.99</v>
      </c>
      <c r="I16" s="126">
        <f>F16-H16</f>
        <v>-91.349999999999909</v>
      </c>
      <c r="J16" s="125">
        <f t="shared" si="3"/>
        <v>2760</v>
      </c>
      <c r="K16" s="126">
        <f t="shared" si="3"/>
        <v>3306.8</v>
      </c>
      <c r="L16" s="126">
        <f t="shared" si="3"/>
        <v>3175.94</v>
      </c>
      <c r="M16" s="126">
        <f>J16-L16</f>
        <v>-415.94000000000005</v>
      </c>
      <c r="O16" s="99"/>
    </row>
    <row r="17" spans="13:21" x14ac:dyDescent="0.25">
      <c r="M17" s="51">
        <f>E16+I16+M16</f>
        <v>4553.75</v>
      </c>
      <c r="O17" s="42"/>
    </row>
    <row r="22" spans="13:21" x14ac:dyDescent="0.25">
      <c r="U22" s="102"/>
    </row>
  </sheetData>
  <mergeCells count="4">
    <mergeCell ref="A1:M1"/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V11" sqref="V11"/>
    </sheetView>
  </sheetViews>
  <sheetFormatPr defaultRowHeight="15" x14ac:dyDescent="0.25"/>
  <cols>
    <col min="1" max="1" width="9.28515625" customWidth="1"/>
    <col min="2" max="3" width="9" customWidth="1"/>
    <col min="4" max="5" width="9" hidden="1" customWidth="1"/>
    <col min="6" max="6" width="9.42578125" customWidth="1"/>
    <col min="7" max="8" width="9" customWidth="1"/>
    <col min="9" max="10" width="9" hidden="1" customWidth="1"/>
    <col min="11" max="13" width="9" customWidth="1"/>
    <col min="14" max="15" width="9" hidden="1" customWidth="1"/>
    <col min="16" max="16" width="10" customWidth="1"/>
    <col min="17" max="18" width="8.5703125" customWidth="1"/>
  </cols>
  <sheetData>
    <row r="1" spans="1:18" ht="24" customHeight="1" x14ac:dyDescent="0.25">
      <c r="A1" s="207" t="s">
        <v>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8" s="99" customFormat="1" ht="30" customHeight="1" x14ac:dyDescent="0.25">
      <c r="A2" s="98"/>
      <c r="B2" s="208" t="s">
        <v>84</v>
      </c>
      <c r="C2" s="209"/>
      <c r="D2" s="209"/>
      <c r="E2" s="209"/>
      <c r="F2" s="210"/>
      <c r="G2" s="211" t="s">
        <v>26</v>
      </c>
      <c r="H2" s="211"/>
      <c r="I2" s="211"/>
      <c r="J2" s="211"/>
      <c r="K2" s="211"/>
      <c r="L2" s="211" t="s">
        <v>27</v>
      </c>
      <c r="M2" s="211"/>
      <c r="N2" s="211"/>
      <c r="O2" s="211"/>
      <c r="P2" s="211"/>
    </row>
    <row r="3" spans="1:18" s="106" customFormat="1" ht="15.75" customHeight="1" x14ac:dyDescent="0.25">
      <c r="A3" s="105"/>
      <c r="B3" s="137" t="s">
        <v>66</v>
      </c>
      <c r="C3" s="138" t="s">
        <v>83</v>
      </c>
      <c r="D3" s="139" t="s">
        <v>65</v>
      </c>
      <c r="E3" s="140" t="s">
        <v>82</v>
      </c>
      <c r="F3" s="139" t="s">
        <v>30</v>
      </c>
      <c r="G3" s="137" t="s">
        <v>66</v>
      </c>
      <c r="H3" s="138" t="s">
        <v>83</v>
      </c>
      <c r="I3" s="139" t="s">
        <v>65</v>
      </c>
      <c r="J3" s="140" t="s">
        <v>82</v>
      </c>
      <c r="K3" s="139" t="s">
        <v>30</v>
      </c>
      <c r="L3" s="137" t="s">
        <v>66</v>
      </c>
      <c r="M3" s="138" t="s">
        <v>83</v>
      </c>
      <c r="N3" s="139" t="s">
        <v>65</v>
      </c>
      <c r="O3" s="140" t="s">
        <v>82</v>
      </c>
      <c r="P3" s="139" t="s">
        <v>30</v>
      </c>
    </row>
    <row r="4" spans="1:18" s="102" customFormat="1" ht="17.25" customHeight="1" x14ac:dyDescent="0.25">
      <c r="A4" s="101" t="s">
        <v>60</v>
      </c>
      <c r="B4" s="119">
        <v>770.2</v>
      </c>
      <c r="C4" s="130">
        <v>46.9</v>
      </c>
      <c r="D4" s="120">
        <v>46.9</v>
      </c>
      <c r="E4" s="120">
        <v>40.71</v>
      </c>
      <c r="F4" s="121">
        <f>B4-C4</f>
        <v>723.30000000000007</v>
      </c>
      <c r="G4" s="119">
        <v>200</v>
      </c>
      <c r="H4" s="130">
        <v>225.5</v>
      </c>
      <c r="I4" s="122">
        <v>212</v>
      </c>
      <c r="J4" s="122">
        <v>211.99</v>
      </c>
      <c r="K4" s="121">
        <f>G4-H4</f>
        <v>-25.5</v>
      </c>
      <c r="L4" s="119">
        <v>230</v>
      </c>
      <c r="M4" s="130">
        <v>0</v>
      </c>
      <c r="N4" s="122"/>
      <c r="O4" s="122">
        <v>0</v>
      </c>
      <c r="P4" s="122">
        <f>L4-M4</f>
        <v>230</v>
      </c>
    </row>
    <row r="5" spans="1:18" s="102" customFormat="1" ht="17.25" customHeight="1" x14ac:dyDescent="0.25">
      <c r="A5" s="101" t="s">
        <v>61</v>
      </c>
      <c r="B5" s="119">
        <v>770.2</v>
      </c>
      <c r="C5" s="130">
        <v>175.36</v>
      </c>
      <c r="D5" s="120">
        <v>175.36</v>
      </c>
      <c r="E5" s="120">
        <v>148.97</v>
      </c>
      <c r="F5" s="121">
        <f t="shared" ref="F5:F16" si="0">B5-C5</f>
        <v>594.84</v>
      </c>
      <c r="G5" s="119">
        <v>111.32</v>
      </c>
      <c r="H5" s="130">
        <v>188.52</v>
      </c>
      <c r="I5" s="122">
        <v>188.52</v>
      </c>
      <c r="J5" s="122">
        <v>141.71</v>
      </c>
      <c r="K5" s="121">
        <f t="shared" ref="K5:K16" si="1">G5-H5</f>
        <v>-77.200000000000017</v>
      </c>
      <c r="L5" s="119">
        <v>230</v>
      </c>
      <c r="M5" s="130">
        <v>0</v>
      </c>
      <c r="N5" s="122"/>
      <c r="O5" s="122">
        <v>0</v>
      </c>
      <c r="P5" s="122">
        <f t="shared" ref="P5:P16" si="2">L5-M5</f>
        <v>230</v>
      </c>
    </row>
    <row r="6" spans="1:18" s="102" customFormat="1" ht="17.25" customHeight="1" x14ac:dyDescent="0.25">
      <c r="A6" s="101" t="s">
        <v>62</v>
      </c>
      <c r="B6" s="119">
        <v>921</v>
      </c>
      <c r="C6" s="130">
        <v>175.36</v>
      </c>
      <c r="D6" s="120">
        <v>175.36</v>
      </c>
      <c r="E6" s="120">
        <v>152.01</v>
      </c>
      <c r="F6" s="121">
        <f t="shared" si="0"/>
        <v>745.64</v>
      </c>
      <c r="G6" s="119">
        <v>123.06</v>
      </c>
      <c r="H6" s="130">
        <v>226.68</v>
      </c>
      <c r="I6" s="122">
        <v>226.68</v>
      </c>
      <c r="J6" s="122">
        <v>83.97</v>
      </c>
      <c r="K6" s="121">
        <f t="shared" si="1"/>
        <v>-103.62</v>
      </c>
      <c r="L6" s="119">
        <v>230</v>
      </c>
      <c r="M6" s="130">
        <v>80</v>
      </c>
      <c r="N6" s="122">
        <v>80</v>
      </c>
      <c r="O6" s="122">
        <v>0</v>
      </c>
      <c r="P6" s="122">
        <f t="shared" si="2"/>
        <v>150</v>
      </c>
    </row>
    <row r="7" spans="1:18" s="102" customFormat="1" ht="17.25" customHeight="1" x14ac:dyDescent="0.25">
      <c r="A7" s="101" t="s">
        <v>63</v>
      </c>
      <c r="B7" s="119">
        <v>921</v>
      </c>
      <c r="C7" s="130">
        <v>175.36</v>
      </c>
      <c r="D7" s="120">
        <v>175.36</v>
      </c>
      <c r="E7" s="120">
        <v>167.32</v>
      </c>
      <c r="F7" s="121">
        <f t="shared" si="0"/>
        <v>745.64</v>
      </c>
      <c r="G7" s="119">
        <v>128.91999999999999</v>
      </c>
      <c r="H7" s="130">
        <v>207.6</v>
      </c>
      <c r="I7" s="122">
        <v>207.6</v>
      </c>
      <c r="J7" s="122">
        <v>161.72</v>
      </c>
      <c r="K7" s="121">
        <f t="shared" si="1"/>
        <v>-78.680000000000007</v>
      </c>
      <c r="L7" s="119">
        <v>230</v>
      </c>
      <c r="M7" s="130">
        <v>80</v>
      </c>
      <c r="N7" s="122">
        <v>80</v>
      </c>
      <c r="O7" s="122">
        <v>0</v>
      </c>
      <c r="P7" s="122">
        <f t="shared" si="2"/>
        <v>150</v>
      </c>
    </row>
    <row r="8" spans="1:18" s="102" customFormat="1" ht="17.25" customHeight="1" x14ac:dyDescent="0.25">
      <c r="A8" s="101" t="s">
        <v>64</v>
      </c>
      <c r="B8" s="119">
        <v>921</v>
      </c>
      <c r="C8" s="130">
        <v>47</v>
      </c>
      <c r="D8" s="120">
        <v>47</v>
      </c>
      <c r="E8" s="120">
        <v>121.54</v>
      </c>
      <c r="F8" s="121">
        <f t="shared" si="0"/>
        <v>874</v>
      </c>
      <c r="G8" s="119">
        <v>99.62</v>
      </c>
      <c r="H8" s="130">
        <v>196.4</v>
      </c>
      <c r="I8" s="122">
        <v>196.4</v>
      </c>
      <c r="J8" s="122">
        <v>125.14</v>
      </c>
      <c r="K8" s="121">
        <f t="shared" si="1"/>
        <v>-96.78</v>
      </c>
      <c r="L8" s="119">
        <v>230</v>
      </c>
      <c r="M8" s="130">
        <v>80</v>
      </c>
      <c r="N8" s="122">
        <v>80</v>
      </c>
      <c r="O8" s="122">
        <v>546.66999999999996</v>
      </c>
      <c r="P8" s="122">
        <f t="shared" si="2"/>
        <v>150</v>
      </c>
    </row>
    <row r="9" spans="1:18" s="102" customFormat="1" ht="17.25" customHeight="1" x14ac:dyDescent="0.25">
      <c r="A9" s="101" t="s">
        <v>21</v>
      </c>
      <c r="B9" s="123">
        <v>921</v>
      </c>
      <c r="C9" s="131">
        <v>221.77</v>
      </c>
      <c r="D9" s="121">
        <v>221.77</v>
      </c>
      <c r="E9" s="121">
        <v>253.15</v>
      </c>
      <c r="F9" s="121">
        <f t="shared" si="0"/>
        <v>699.23</v>
      </c>
      <c r="G9" s="123">
        <v>123.06</v>
      </c>
      <c r="H9" s="131">
        <v>217.14</v>
      </c>
      <c r="I9" s="121">
        <v>217.14</v>
      </c>
      <c r="J9" s="121">
        <v>73.459999999999994</v>
      </c>
      <c r="K9" s="121">
        <f t="shared" si="1"/>
        <v>-94.079999999999984</v>
      </c>
      <c r="L9" s="119">
        <v>230</v>
      </c>
      <c r="M9" s="130">
        <v>80</v>
      </c>
      <c r="N9" s="121">
        <v>80</v>
      </c>
      <c r="O9" s="121">
        <v>525.83000000000004</v>
      </c>
      <c r="P9" s="122">
        <f t="shared" si="2"/>
        <v>150</v>
      </c>
    </row>
    <row r="10" spans="1:18" s="102" customFormat="1" ht="17.25" customHeight="1" x14ac:dyDescent="0.25">
      <c r="A10" s="101" t="s">
        <v>22</v>
      </c>
      <c r="B10" s="123">
        <v>967.4</v>
      </c>
      <c r="C10" s="131">
        <v>175.36</v>
      </c>
      <c r="D10" s="121">
        <v>625.36</v>
      </c>
      <c r="E10" s="121">
        <v>648.08000000000004</v>
      </c>
      <c r="F10" s="121">
        <f t="shared" si="0"/>
        <v>792.04</v>
      </c>
      <c r="G10" s="123">
        <v>134.78</v>
      </c>
      <c r="H10" s="131">
        <v>263.33999999999997</v>
      </c>
      <c r="I10" s="121">
        <v>263.33999999999997</v>
      </c>
      <c r="J10" s="121">
        <v>150.28</v>
      </c>
      <c r="K10" s="121">
        <f t="shared" si="1"/>
        <v>-128.55999999999997</v>
      </c>
      <c r="L10" s="119">
        <v>230</v>
      </c>
      <c r="M10" s="130">
        <v>80</v>
      </c>
      <c r="N10" s="121">
        <v>546.70000000000005</v>
      </c>
      <c r="O10" s="121">
        <v>545.83000000000004</v>
      </c>
      <c r="P10" s="122">
        <f t="shared" si="2"/>
        <v>150</v>
      </c>
    </row>
    <row r="11" spans="1:18" s="102" customFormat="1" ht="17.25" customHeight="1" x14ac:dyDescent="0.25">
      <c r="A11" s="101" t="s">
        <v>23</v>
      </c>
      <c r="B11" s="123">
        <v>921</v>
      </c>
      <c r="C11" s="131">
        <v>175.36</v>
      </c>
      <c r="D11" s="121">
        <v>175.36</v>
      </c>
      <c r="E11" s="121">
        <v>807.78</v>
      </c>
      <c r="F11" s="121">
        <f t="shared" si="0"/>
        <v>745.64</v>
      </c>
      <c r="G11" s="123">
        <v>123.06</v>
      </c>
      <c r="H11" s="131">
        <v>226.68</v>
      </c>
      <c r="I11" s="121">
        <v>226.68</v>
      </c>
      <c r="J11" s="121">
        <v>158.35</v>
      </c>
      <c r="K11" s="121">
        <f t="shared" si="1"/>
        <v>-103.62</v>
      </c>
      <c r="L11" s="119">
        <v>230</v>
      </c>
      <c r="M11" s="130">
        <v>80</v>
      </c>
      <c r="N11" s="121">
        <v>546.70000000000005</v>
      </c>
      <c r="O11" s="121">
        <v>556.63</v>
      </c>
      <c r="P11" s="122">
        <f t="shared" si="2"/>
        <v>150</v>
      </c>
    </row>
    <row r="12" spans="1:18" s="102" customFormat="1" ht="17.25" customHeight="1" x14ac:dyDescent="0.25">
      <c r="A12" s="97" t="s">
        <v>25</v>
      </c>
      <c r="B12" s="123">
        <v>921</v>
      </c>
      <c r="C12" s="131">
        <v>46.9</v>
      </c>
      <c r="D12" s="121">
        <v>996.9</v>
      </c>
      <c r="E12" s="121">
        <v>642.05999999999995</v>
      </c>
      <c r="F12" s="121">
        <f t="shared" si="0"/>
        <v>874.1</v>
      </c>
      <c r="G12" s="123">
        <v>128.91999999999999</v>
      </c>
      <c r="H12" s="131">
        <v>200.34</v>
      </c>
      <c r="I12" s="121">
        <v>200.34</v>
      </c>
      <c r="J12" s="121">
        <v>129.94</v>
      </c>
      <c r="K12" s="121">
        <f t="shared" si="1"/>
        <v>-71.420000000000016</v>
      </c>
      <c r="L12" s="119">
        <v>230</v>
      </c>
      <c r="M12" s="130">
        <v>80</v>
      </c>
      <c r="N12" s="121">
        <v>626.70000000000005</v>
      </c>
      <c r="O12" s="121">
        <v>525</v>
      </c>
      <c r="P12" s="122">
        <f t="shared" si="2"/>
        <v>150</v>
      </c>
    </row>
    <row r="13" spans="1:18" s="102" customFormat="1" ht="17.25" customHeight="1" x14ac:dyDescent="0.25">
      <c r="A13" s="97" t="s">
        <v>42</v>
      </c>
      <c r="B13" s="123">
        <v>921</v>
      </c>
      <c r="C13" s="131">
        <v>175.36</v>
      </c>
      <c r="D13" s="121">
        <v>996.9</v>
      </c>
      <c r="E13" s="121">
        <v>798.19</v>
      </c>
      <c r="F13" s="121">
        <f t="shared" si="0"/>
        <v>745.64</v>
      </c>
      <c r="G13" s="123">
        <v>128.91999999999999</v>
      </c>
      <c r="H13" s="131">
        <v>226.68</v>
      </c>
      <c r="I13" s="121">
        <v>226.68</v>
      </c>
      <c r="J13" s="124">
        <v>135.56</v>
      </c>
      <c r="K13" s="121">
        <f t="shared" si="1"/>
        <v>-97.760000000000019</v>
      </c>
      <c r="L13" s="119">
        <v>230</v>
      </c>
      <c r="M13" s="130">
        <v>80</v>
      </c>
      <c r="N13" s="121">
        <v>626.70000000000005</v>
      </c>
      <c r="O13" s="124">
        <v>475.98</v>
      </c>
      <c r="P13" s="122">
        <f t="shared" si="2"/>
        <v>150</v>
      </c>
    </row>
    <row r="14" spans="1:18" s="102" customFormat="1" ht="17.25" customHeight="1" x14ac:dyDescent="0.25">
      <c r="A14" s="100" t="s">
        <v>43</v>
      </c>
      <c r="B14" s="123">
        <v>921</v>
      </c>
      <c r="C14" s="131">
        <v>175.36</v>
      </c>
      <c r="D14" s="121">
        <v>650.36</v>
      </c>
      <c r="E14" s="121">
        <v>770.17</v>
      </c>
      <c r="F14" s="121">
        <f t="shared" si="0"/>
        <v>745.64</v>
      </c>
      <c r="G14" s="123">
        <v>117.2</v>
      </c>
      <c r="H14" s="131">
        <v>217.14</v>
      </c>
      <c r="I14" s="121">
        <v>217.14</v>
      </c>
      <c r="J14" s="121">
        <v>110.8</v>
      </c>
      <c r="K14" s="121">
        <f t="shared" si="1"/>
        <v>-99.939999999999984</v>
      </c>
      <c r="L14" s="119">
        <v>230</v>
      </c>
      <c r="M14" s="130">
        <v>80</v>
      </c>
      <c r="N14" s="121">
        <f>630-400</f>
        <v>230</v>
      </c>
      <c r="O14" s="121">
        <v>0</v>
      </c>
      <c r="P14" s="122">
        <f t="shared" si="2"/>
        <v>150</v>
      </c>
    </row>
    <row r="15" spans="1:18" s="102" customFormat="1" ht="17.25" customHeight="1" x14ac:dyDescent="0.25">
      <c r="A15" s="100" t="s">
        <v>44</v>
      </c>
      <c r="B15" s="123">
        <v>921</v>
      </c>
      <c r="C15" s="131">
        <v>175.36</v>
      </c>
      <c r="D15" s="121">
        <v>650.36</v>
      </c>
      <c r="E15" s="121">
        <v>1185.78</v>
      </c>
      <c r="F15" s="121">
        <f t="shared" si="0"/>
        <v>745.64</v>
      </c>
      <c r="G15" s="123">
        <v>134.78</v>
      </c>
      <c r="H15" s="131">
        <v>217.14</v>
      </c>
      <c r="I15" s="121">
        <v>217.14</v>
      </c>
      <c r="J15" s="121">
        <v>162.07</v>
      </c>
      <c r="K15" s="121">
        <f t="shared" si="1"/>
        <v>-82.359999999999985</v>
      </c>
      <c r="L15" s="119">
        <v>230</v>
      </c>
      <c r="M15" s="130">
        <v>80</v>
      </c>
      <c r="N15" s="121">
        <v>410</v>
      </c>
      <c r="O15" s="121">
        <v>0</v>
      </c>
      <c r="P15" s="122">
        <f t="shared" si="2"/>
        <v>150</v>
      </c>
    </row>
    <row r="16" spans="1:18" s="104" customFormat="1" ht="22.5" customHeight="1" x14ac:dyDescent="0.25">
      <c r="A16" s="132" t="s">
        <v>69</v>
      </c>
      <c r="B16" s="125">
        <f>SUM(B4:B15)</f>
        <v>10796.8</v>
      </c>
      <c r="C16" s="125">
        <f>SUM(C4:C15)</f>
        <v>1765.4500000000003</v>
      </c>
      <c r="D16" s="126">
        <f>SUM(D4:D15)</f>
        <v>4936.99</v>
      </c>
      <c r="E16" s="126">
        <f t="shared" ref="E16:O16" si="3">SUM(E4:E15)</f>
        <v>5735.7599999999993</v>
      </c>
      <c r="F16" s="133">
        <f t="shared" si="0"/>
        <v>9031.3499999999985</v>
      </c>
      <c r="G16" s="125">
        <f t="shared" si="3"/>
        <v>1553.64</v>
      </c>
      <c r="H16" s="125">
        <f t="shared" si="3"/>
        <v>2613.16</v>
      </c>
      <c r="I16" s="126">
        <f t="shared" si="3"/>
        <v>2599.66</v>
      </c>
      <c r="J16" s="126">
        <f t="shared" si="3"/>
        <v>1644.99</v>
      </c>
      <c r="K16" s="133">
        <f t="shared" si="1"/>
        <v>-1059.5199999999998</v>
      </c>
      <c r="L16" s="125">
        <f t="shared" si="3"/>
        <v>2760</v>
      </c>
      <c r="M16" s="125">
        <f t="shared" si="3"/>
        <v>800</v>
      </c>
      <c r="N16" s="125">
        <f t="shared" si="3"/>
        <v>3306.8</v>
      </c>
      <c r="O16" s="125">
        <f t="shared" si="3"/>
        <v>3175.94</v>
      </c>
      <c r="P16" s="134">
        <f t="shared" si="2"/>
        <v>1960</v>
      </c>
      <c r="R16" s="136"/>
    </row>
    <row r="17" spans="16:24" x14ac:dyDescent="0.25">
      <c r="P17" s="135">
        <f>F16+K16+P16</f>
        <v>9931.8299999999981</v>
      </c>
      <c r="R17" s="42"/>
    </row>
    <row r="22" spans="16:24" x14ac:dyDescent="0.25">
      <c r="X22" s="102"/>
    </row>
  </sheetData>
  <mergeCells count="4">
    <mergeCell ref="A1:P1"/>
    <mergeCell ref="B2:F2"/>
    <mergeCell ref="G2:K2"/>
    <mergeCell ref="L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 2019</vt:lpstr>
      <vt:lpstr>сож факт 4м</vt:lpstr>
      <vt:lpstr>сож план-факт 2019г.</vt:lpstr>
      <vt:lpstr>ФП 2020-факт 2019</vt:lpstr>
      <vt:lpstr>ФП2020-ФП2019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2020-04-17T09:47:50Z</dcterms:modified>
</cp:coreProperties>
</file>