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0" windowWidth="8790" windowHeight="8715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Коростелева Ирина Владимировна</author>
  </authors>
  <commentList>
    <comment ref="B2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<sst xmlns="http://schemas.openxmlformats.org/spreadsheetml/2006/main" count="119" uniqueCount="67">
  <si>
    <t>№    п/п</t>
  </si>
  <si>
    <t>Наименование       субабонентов</t>
  </si>
  <si>
    <t>Январь</t>
  </si>
  <si>
    <t>Кол-во    (кВт.ч.)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</si>
  <si>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</si>
  <si>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</si>
  <si>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</si>
  <si>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</si>
  <si>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</si>
  <si>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</si>
  <si>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</si>
  <si>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</si>
  <si>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</si>
  <si>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</si>
  <si>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</si>
  <si>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</si>
  <si>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ПУ-81 (бюджетник)</t>
  </si>
  <si>
    <t xml:space="preserve">Гаражный коопер. Пред.Медведев </t>
  </si>
  <si>
    <t>ООО "Копейка -Поволжье"</t>
  </si>
  <si>
    <t xml:space="preserve">ООО "Дарина" Цветкова Н.А. </t>
  </si>
  <si>
    <t>ООО Сладкая жизнь</t>
  </si>
  <si>
    <t>ООО "Мир"</t>
  </si>
  <si>
    <t>ООО "Дайдо Металл Русь"</t>
  </si>
  <si>
    <t>СН2</t>
  </si>
  <si>
    <t>ВН</t>
  </si>
  <si>
    <t>НН</t>
  </si>
  <si>
    <t>Садоводческое некоммерческое товарищество им.Чкалова председатель    Карасева Е.А</t>
  </si>
  <si>
    <t>Напряжение</t>
  </si>
  <si>
    <t>"Заволжская мебельная фабрика"</t>
  </si>
  <si>
    <t xml:space="preserve"> ЗАО ЗДОЗ</t>
  </si>
  <si>
    <t>ООО "Леони Вайэринг Системс"</t>
  </si>
  <si>
    <t>Гаражный кооператив пр.Плешков</t>
  </si>
  <si>
    <t>Частный дом вл.Бубнов А.П.(СНТ "Тополёк)</t>
  </si>
  <si>
    <t>Садоводческое общество "Учитель"</t>
  </si>
  <si>
    <t>итого передача из сетей</t>
  </si>
  <si>
    <t xml:space="preserve">АО "Роспечать"    </t>
  </si>
  <si>
    <t xml:space="preserve">ООО "Астра"  </t>
  </si>
  <si>
    <t xml:space="preserve">Некоммерческое садовод. товарищество №1 "ЗЗГТ" </t>
  </si>
  <si>
    <t>ООО "Феррум"</t>
  </si>
  <si>
    <t>б/НДС</t>
  </si>
  <si>
    <t>с/НДС</t>
  </si>
  <si>
    <t>Гаражный кооператив у "Гидроузла"    пр.Серов</t>
  </si>
  <si>
    <t xml:space="preserve">МУП "Тепловодоканал" г.Заволжье </t>
  </si>
  <si>
    <t xml:space="preserve">Гаражный кооператив пр. Бирюков </t>
  </si>
  <si>
    <t>ООО Мобил Газ Сервис</t>
  </si>
  <si>
    <t>ГБУЗ Городецкая ЦРБ"</t>
  </si>
  <si>
    <t>тариф-руб./МВат.час</t>
  </si>
  <si>
    <t>предъявлено ПАО "МРСК Центра и Приволжья"</t>
  </si>
  <si>
    <t>мощность</t>
  </si>
  <si>
    <t>тариф-руб./Мват</t>
  </si>
  <si>
    <t xml:space="preserve"> разница в руб. б/НДС</t>
  </si>
  <si>
    <t xml:space="preserve"> разница в руб. с/НДС</t>
  </si>
  <si>
    <t>ООО Полиюнион"</t>
  </si>
  <si>
    <t>ЗФ ООО "УАЗ"</t>
  </si>
  <si>
    <t>ООО"Литейный завод"РсАЛит"</t>
  </si>
  <si>
    <t>Поступление в сеть ПАО "ЗМЗ"</t>
  </si>
  <si>
    <t>.</t>
  </si>
  <si>
    <t xml:space="preserve">ОАО "АКБ Саровбизнесбанк" №2, приволжская лизинговая компания   </t>
  </si>
  <si>
    <t>АО "ЭКОСПАС"</t>
  </si>
  <si>
    <t>ООО "Полекс-Пласт"</t>
  </si>
  <si>
    <t>Потребление эл.энергии сторонними потребителями запитанных от сетей ПАО ЗМЗ в 2018г.</t>
  </si>
  <si>
    <t>2018</t>
  </si>
  <si>
    <t>ООО "Инвест-Авто"</t>
  </si>
  <si>
    <t>ООО "Партнер Строй"</t>
  </si>
  <si>
    <t>ООО "Технологии металлообработки и машиностроение"</t>
  </si>
  <si>
    <t>ООО "Вымпелком"</t>
  </si>
  <si>
    <t>ЗЗМИ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</si>
</sst>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#&quot;-&quot;##\р"/>
    <numFmt numFmtId="176" formatCode="#,##0_р_."/>
    <numFmt numFmtId="177" formatCode="#,##0.0_р_."/>
    <numFmt numFmtId="178" formatCode="#,##0.00_р_."/>
    <numFmt numFmtId="179" formatCode="0&quot;-&quot;##\р"/>
    <numFmt numFmtId="180" formatCode="#,##0.00&quot;р.&quot;"/>
    <numFmt numFmtId="181" formatCode="000000"/>
    <numFmt numFmtId="182" formatCode="_-* #,##0.000_р_._-;\-* #,##0.000_р_._-;_-* &quot;-&quot;_р_._-;_-@_-"/>
    <numFmt numFmtId="183" formatCode="_-* #,##0.000_р_._-;\-* #,##0.000_р_._-;_-* &quot;-&quot;?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_-* #,##0.00000000_р_._-;\-* #,##0.00000000_р_._-;_-* &quot;-&quot;??_р_._-;_-@_-"/>
    <numFmt numFmtId="192" formatCode="_-* #,##0.000000000_р_._-;\-* #,##0.000000000_р_._-;_-* &quot;-&quot;??_р_._-;_-@_-"/>
    <numFmt numFmtId="193" formatCode="_-* #,##0.0000000000_р_._-;\-* #,##0.0000000000_р_._-;_-* &quot;-&quot;??_р_._-;_-@_-"/>
    <numFmt numFmtId="194" formatCode="_-* #,##0.00000000000_р_._-;\-* #,##0.00000000000_р_._-;_-* &quot;-&quot;??_р_._-;_-@_-"/>
    <numFmt numFmtId="195" formatCode="_-* #,##0.000000000000_р_._-;\-* #,##0.000000000000_р_._-;_-* &quot;-&quot;??_р_._-;_-@_-"/>
    <numFmt numFmtId="196" formatCode="_-* #,##0.0000000000000_р_._-;\-* #,##0.0000000000000_р_._-;_-* &quot;-&quot;??_р_._-;_-@_-"/>
    <numFmt numFmtId="197" formatCode="_-* #,##0.00000000000000_р_._-;\-* #,##0.00000000000000_р_._-;_-* &quot;-&quot;??_р_._-;_-@_-"/>
    <numFmt numFmtId="198" formatCode="_-* #,##0.000000000000000_р_._-;\-* #,##0.000000000000000_р_._-;_-* &quot;-&quot;??_р_._-;_-@_-"/>
    <numFmt numFmtId="199" formatCode="_-* #,##0.0000000000000000_р_._-;\-* #,##0.0000000000000000_р_._-;_-* &quot;-&quot;??_р_._-;_-@_-"/>
    <numFmt numFmtId="200" formatCode="_-* #,##0.00000000000000000_р_._-;\-* #,##0.00000000000000000_р_._-;_-* &quot;-&quot;??_р_._-;_-@_-"/>
    <numFmt numFmtId="201" formatCode="_-* #,##0.000000000000000000_р_._-;\-* #,##0.000000000000000000_р_._-;_-* &quot;-&quot;??_р_._-;_-@_-"/>
    <numFmt numFmtId="202" formatCode="_-* #,##0.0000000000000000000_р_._-;\-* #,##0.0000000000000000000_р_._-;_-* &quot;-&quot;??_р_._-;_-@_-"/>
    <numFmt numFmtId="203" formatCode="_-* #,##0.00000000000000000000_р_._-;\-* #,##0.00000000000000000000_р_._-;_-* &quot;-&quot;??_р_._-;_-@_-"/>
    <numFmt numFmtId="204" formatCode="_-* #,##0.000000000000000000000_р_._-;\-* #,##0.000000000000000000000_р_._-;_-* &quot;-&quot;??_р_._-;_-@_-"/>
    <numFmt numFmtId="205" formatCode="_-* #,##0.0000000000000000000000_р_._-;\-* #,##0.0000000000000000000000_р_._-;_-* &quot;-&quot;??_р_._-;_-@_-"/>
    <numFmt numFmtId="206" formatCode="_-* #,##0.00000000000000000000000_р_._-;\-* #,##0.00000000000000000000000_р_._-;_-* &quot;-&quot;??_р_._-;_-@_-"/>
    <numFmt numFmtId="207" formatCode="_-* #,##0.000000000000000000000000_р_._-;\-* #,##0.000000000000000000000000_р_._-;_-* &quot;-&quot;??_р_._-;_-@_-"/>
    <numFmt numFmtId="208" formatCode="_-* #,##0.0000000000000000000000000_р_._-;\-* #,##0.0000000000000000000000000_р_._-;_-* &quot;-&quot;??_р_._-;_-@_-"/>
    <numFmt numFmtId="209" formatCode="_-* #,##0.00000000000000000000000000_р_._-;\-* #,##0.00000000000000000000000000_р_._-;_-* &quot;-&quot;??_р_._-;_-@_-"/>
    <numFmt numFmtId="210" formatCode="0.000"/>
    <numFmt numFmtId="211" formatCode="0.0000"/>
    <numFmt numFmtId="212" formatCode="_-* #,##0.0000_р_._-;\-* #,##0.0000_р_._-;_-* &quot;-&quot;????_р_._-;_-@_-"/>
    <numFmt numFmtId="213" formatCode="_-* #,##0.000_р_._-;\-* #,##0.000_р_._-;_-* &quot;-&quot;????_р_._-;_-@_-"/>
    <numFmt numFmtId="214" formatCode="_-* #,##0.00_р_._-;\-* #,##0.00_р_._-;_-* &quot;-&quot;????_р_._-;_-@_-"/>
    <numFmt numFmtId="215" formatCode="_-* #,##0.0_р_._-;\-* #,##0.0_р_._-;_-* &quot;-&quot;????_р_._-;_-@_-"/>
    <numFmt numFmtId="216" formatCode="_-* #,##0_р_._-;\-* #,##0_р_._-;_-* &quot;-&quot;????_р_._-;_-@_-"/>
    <numFmt numFmtId="217" formatCode="0.0000000"/>
    <numFmt numFmtId="218" formatCode="0.000000"/>
    <numFmt numFmtId="219" formatCode="0.00000"/>
    <numFmt numFmtId="220" formatCode="0.000000000"/>
    <numFmt numFmtId="221" formatCode="0.00000000"/>
    <numFmt numFmtId="222" formatCode="_-* #,##0.00000_р_._-;\-* #,##0.00000_р_._-;_-* &quot;-&quot;?????_р_._-;_-@_-"/>
  </numFmts>
  <fonts count="29">
    <font>
      <sz val="10"/>
      <name val="Arial Cyr"/>
      <family val="0"/>
    </font>
    <font>
      <sz val="8"/>
      <name val="Tahoma"/>
      <family val="2"/>
    </font>
    <font>
      <b/>
      <sz val="18"/>
      <name val="Arial Cyr"/>
      <family val="2"/>
    </font>
    <font>
      <sz val="18"/>
      <name val="Arial Cyr"/>
      <family val="2"/>
    </font>
    <font>
      <i/>
      <sz val="1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0"/>
    </font>
    <font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7" fontId="2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2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87" fontId="2" fillId="0" borderId="0" xfId="0" applyNumberFormat="1" applyFont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4" fillId="0" borderId="12" xfId="0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7" fontId="3" fillId="0" borderId="18" xfId="58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87" fontId="5" fillId="0" borderId="20" xfId="58" applyNumberFormat="1" applyFont="1" applyFill="1" applyBorder="1" applyAlignment="1">
      <alignment horizontal="center" vertical="center" wrapText="1"/>
    </xf>
    <xf numFmtId="187" fontId="5" fillId="0" borderId="21" xfId="58" applyNumberFormat="1" applyFont="1" applyFill="1" applyBorder="1" applyAlignment="1">
      <alignment horizontal="center" vertical="center" wrapText="1"/>
    </xf>
    <xf numFmtId="187" fontId="5" fillId="24" borderId="20" xfId="58" applyNumberFormat="1" applyFont="1" applyFill="1" applyBorder="1" applyAlignment="1">
      <alignment horizontal="center" vertical="center" wrapText="1"/>
    </xf>
    <xf numFmtId="187" fontId="5" fillId="24" borderId="21" xfId="58" applyNumberFormat="1" applyFont="1" applyFill="1" applyBorder="1" applyAlignment="1">
      <alignment horizontal="center" vertical="center" wrapText="1"/>
    </xf>
    <xf numFmtId="187" fontId="5" fillId="0" borderId="21" xfId="58" applyNumberFormat="1" applyFont="1" applyFill="1" applyBorder="1" applyAlignment="1">
      <alignment horizontal="center" vertical="center"/>
    </xf>
    <xf numFmtId="187" fontId="6" fillId="0" borderId="20" xfId="0" applyNumberFormat="1" applyFont="1" applyFill="1" applyBorder="1" applyAlignment="1">
      <alignment horizontal="center" vertical="center"/>
    </xf>
    <xf numFmtId="187" fontId="5" fillId="0" borderId="22" xfId="58" applyNumberFormat="1" applyFont="1" applyFill="1" applyBorder="1" applyAlignment="1">
      <alignment horizontal="center" vertical="center" wrapText="1"/>
    </xf>
    <xf numFmtId="187" fontId="5" fillId="0" borderId="23" xfId="58" applyNumberFormat="1" applyFont="1" applyFill="1" applyBorder="1" applyAlignment="1">
      <alignment horizontal="center" vertical="center" wrapText="1"/>
    </xf>
    <xf numFmtId="187" fontId="5" fillId="24" borderId="22" xfId="58" applyNumberFormat="1" applyFont="1" applyFill="1" applyBorder="1" applyAlignment="1">
      <alignment horizontal="center" vertical="center" wrapText="1"/>
    </xf>
    <xf numFmtId="187" fontId="5" fillId="24" borderId="23" xfId="58" applyNumberFormat="1" applyFont="1" applyFill="1" applyBorder="1" applyAlignment="1">
      <alignment horizontal="center" vertical="center" wrapText="1"/>
    </xf>
    <xf numFmtId="187" fontId="5" fillId="0" borderId="23" xfId="58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>
      <alignment horizontal="center" vertical="center"/>
    </xf>
    <xf numFmtId="187" fontId="5" fillId="0" borderId="22" xfId="58" applyNumberFormat="1" applyFont="1" applyFill="1" applyBorder="1" applyAlignment="1">
      <alignment horizontal="center" vertical="center"/>
    </xf>
    <xf numFmtId="187" fontId="5" fillId="24" borderId="22" xfId="58" applyNumberFormat="1" applyFont="1" applyFill="1" applyBorder="1" applyAlignment="1">
      <alignment horizontal="center" vertical="center"/>
    </xf>
    <xf numFmtId="187" fontId="5" fillId="24" borderId="23" xfId="58" applyNumberFormat="1" applyFont="1" applyFill="1" applyBorder="1" applyAlignment="1">
      <alignment horizontal="center" vertical="center"/>
    </xf>
    <xf numFmtId="187" fontId="6" fillId="0" borderId="23" xfId="58" applyNumberFormat="1" applyFont="1" applyFill="1" applyBorder="1" applyAlignment="1">
      <alignment horizontal="center" vertical="center"/>
    </xf>
    <xf numFmtId="187" fontId="5" fillId="0" borderId="24" xfId="58" applyNumberFormat="1" applyFont="1" applyFill="1" applyBorder="1" applyAlignment="1">
      <alignment horizontal="center" vertical="center"/>
    </xf>
    <xf numFmtId="187" fontId="5" fillId="0" borderId="25" xfId="58" applyNumberFormat="1" applyFont="1" applyFill="1" applyBorder="1" applyAlignment="1">
      <alignment horizontal="center" vertical="center"/>
    </xf>
    <xf numFmtId="187" fontId="5" fillId="24" borderId="24" xfId="58" applyNumberFormat="1" applyFont="1" applyFill="1" applyBorder="1" applyAlignment="1">
      <alignment horizontal="center" vertical="center"/>
    </xf>
    <xf numFmtId="187" fontId="5" fillId="24" borderId="25" xfId="58" applyNumberFormat="1" applyFont="1" applyFill="1" applyBorder="1" applyAlignment="1">
      <alignment horizontal="center" vertical="center"/>
    </xf>
    <xf numFmtId="187" fontId="5" fillId="0" borderId="26" xfId="58" applyNumberFormat="1" applyFont="1" applyFill="1" applyBorder="1" applyAlignment="1">
      <alignment horizontal="center" vertical="center"/>
    </xf>
    <xf numFmtId="187" fontId="5" fillId="25" borderId="14" xfId="58" applyNumberFormat="1" applyFont="1" applyFill="1" applyBorder="1" applyAlignment="1">
      <alignment horizontal="center" vertical="center" wrapText="1"/>
    </xf>
    <xf numFmtId="187" fontId="5" fillId="25" borderId="27" xfId="58" applyNumberFormat="1" applyFont="1" applyFill="1" applyBorder="1" applyAlignment="1">
      <alignment horizontal="center" vertical="center" wrapText="1"/>
    </xf>
    <xf numFmtId="187" fontId="5" fillId="24" borderId="0" xfId="0" applyNumberFormat="1" applyFont="1" applyFill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7" fontId="5" fillId="26" borderId="14" xfId="58" applyNumberFormat="1" applyFont="1" applyFill="1" applyBorder="1" applyAlignment="1">
      <alignment horizontal="center" vertical="center" wrapText="1"/>
    </xf>
    <xf numFmtId="187" fontId="5" fillId="26" borderId="15" xfId="58" applyNumberFormat="1" applyFont="1" applyFill="1" applyBorder="1" applyAlignment="1">
      <alignment horizontal="center" vertical="center" wrapText="1"/>
    </xf>
    <xf numFmtId="187" fontId="6" fillId="26" borderId="12" xfId="0" applyNumberFormat="1" applyFont="1" applyFill="1" applyBorder="1" applyAlignment="1">
      <alignment horizontal="center" vertical="center"/>
    </xf>
    <xf numFmtId="187" fontId="5" fillId="26" borderId="27" xfId="58" applyNumberFormat="1" applyFont="1" applyFill="1" applyBorder="1" applyAlignment="1">
      <alignment horizontal="center" vertical="center" wrapText="1"/>
    </xf>
    <xf numFmtId="187" fontId="5" fillId="26" borderId="28" xfId="58" applyNumberFormat="1" applyFont="1" applyFill="1" applyBorder="1" applyAlignment="1">
      <alignment horizontal="center" vertical="center" wrapText="1"/>
    </xf>
    <xf numFmtId="187" fontId="6" fillId="26" borderId="15" xfId="0" applyNumberFormat="1" applyFont="1" applyFill="1" applyBorder="1" applyAlignment="1">
      <alignment horizontal="center" vertical="center"/>
    </xf>
    <xf numFmtId="187" fontId="5" fillId="26" borderId="13" xfId="58" applyNumberFormat="1" applyFont="1" applyFill="1" applyBorder="1" applyAlignment="1">
      <alignment horizontal="center" vertical="center" wrapText="1"/>
    </xf>
    <xf numFmtId="187" fontId="5" fillId="26" borderId="12" xfId="58" applyNumberFormat="1" applyFont="1" applyFill="1" applyBorder="1" applyAlignment="1">
      <alignment horizontal="center" vertical="center" wrapText="1"/>
    </xf>
    <xf numFmtId="187" fontId="6" fillId="26" borderId="28" xfId="0" applyNumberFormat="1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 wrapText="1"/>
    </xf>
    <xf numFmtId="187" fontId="6" fillId="0" borderId="19" xfId="0" applyNumberFormat="1" applyFont="1" applyFill="1" applyBorder="1" applyAlignment="1">
      <alignment horizontal="center" vertical="center"/>
    </xf>
    <xf numFmtId="187" fontId="5" fillId="24" borderId="0" xfId="58" applyNumberFormat="1" applyFont="1" applyFill="1" applyAlignment="1">
      <alignment horizontal="center" vertical="center" wrapText="1"/>
    </xf>
    <xf numFmtId="184" fontId="24" fillId="26" borderId="13" xfId="58" applyNumberFormat="1" applyFont="1" applyFill="1" applyBorder="1" applyAlignment="1">
      <alignment horizontal="center" vertical="center" wrapText="1"/>
    </xf>
    <xf numFmtId="43" fontId="24" fillId="26" borderId="13" xfId="58" applyNumberFormat="1" applyFont="1" applyFill="1" applyBorder="1" applyAlignment="1">
      <alignment horizontal="center" vertical="center" wrapText="1"/>
    </xf>
    <xf numFmtId="43" fontId="25" fillId="26" borderId="13" xfId="58" applyNumberFormat="1" applyFont="1" applyFill="1" applyBorder="1" applyAlignment="1">
      <alignment horizontal="center" vertical="center" wrapText="1"/>
    </xf>
    <xf numFmtId="187" fontId="26" fillId="26" borderId="15" xfId="0" applyNumberFormat="1" applyFont="1" applyFill="1" applyBorder="1" applyAlignment="1">
      <alignment horizontal="center" vertical="center"/>
    </xf>
    <xf numFmtId="187" fontId="26" fillId="26" borderId="28" xfId="0" applyNumberFormat="1" applyFont="1" applyFill="1" applyBorder="1" applyAlignment="1">
      <alignment horizontal="center" vertical="center"/>
    </xf>
    <xf numFmtId="188" fontId="24" fillId="10" borderId="13" xfId="58" applyNumberFormat="1" applyFont="1" applyFill="1" applyBorder="1" applyAlignment="1">
      <alignment horizontal="center" vertical="center" wrapText="1"/>
    </xf>
    <xf numFmtId="188" fontId="6" fillId="10" borderId="15" xfId="0" applyNumberFormat="1" applyFont="1" applyFill="1" applyBorder="1" applyAlignment="1">
      <alignment horizontal="center" vertical="center"/>
    </xf>
    <xf numFmtId="43" fontId="24" fillId="10" borderId="13" xfId="58" applyNumberFormat="1" applyFont="1" applyFill="1" applyBorder="1" applyAlignment="1">
      <alignment horizontal="center" vertical="center" wrapText="1"/>
    </xf>
    <xf numFmtId="187" fontId="6" fillId="10" borderId="28" xfId="0" applyNumberFormat="1" applyFont="1" applyFill="1" applyBorder="1" applyAlignment="1">
      <alignment horizontal="center" vertical="center"/>
    </xf>
    <xf numFmtId="187" fontId="6" fillId="10" borderId="15" xfId="0" applyNumberFormat="1" applyFont="1" applyFill="1" applyBorder="1" applyAlignment="1">
      <alignment horizontal="center" vertical="center"/>
    </xf>
    <xf numFmtId="43" fontId="24" fillId="15" borderId="13" xfId="58" applyNumberFormat="1" applyFont="1" applyFill="1" applyBorder="1" applyAlignment="1">
      <alignment horizontal="center" vertical="center" wrapText="1"/>
    </xf>
    <xf numFmtId="187" fontId="6" fillId="15" borderId="15" xfId="0" applyNumberFormat="1" applyFont="1" applyFill="1" applyBorder="1" applyAlignment="1">
      <alignment horizontal="center" vertical="center"/>
    </xf>
    <xf numFmtId="43" fontId="5" fillId="15" borderId="14" xfId="58" applyNumberFormat="1" applyFont="1" applyFill="1" applyBorder="1" applyAlignment="1">
      <alignment horizontal="center" vertical="center" wrapText="1"/>
    </xf>
    <xf numFmtId="187" fontId="6" fillId="15" borderId="26" xfId="0" applyNumberFormat="1" applyFont="1" applyFill="1" applyBorder="1" applyAlignment="1">
      <alignment horizontal="center" vertical="center"/>
    </xf>
    <xf numFmtId="187" fontId="5" fillId="25" borderId="29" xfId="58" applyNumberFormat="1" applyFont="1" applyFill="1" applyBorder="1" applyAlignment="1">
      <alignment horizontal="center" vertical="center" wrapText="1"/>
    </xf>
    <xf numFmtId="187" fontId="5" fillId="25" borderId="30" xfId="58" applyNumberFormat="1" applyFont="1" applyFill="1" applyBorder="1" applyAlignment="1">
      <alignment horizontal="center" vertical="center" wrapText="1"/>
    </xf>
    <xf numFmtId="187" fontId="5" fillId="26" borderId="29" xfId="58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87" fontId="24" fillId="26" borderId="29" xfId="58" applyNumberFormat="1" applyFont="1" applyFill="1" applyBorder="1" applyAlignment="1">
      <alignment horizontal="center" vertical="center" wrapText="1"/>
    </xf>
    <xf numFmtId="187" fontId="24" fillId="26" borderId="31" xfId="58" applyNumberFormat="1" applyFont="1" applyFill="1" applyBorder="1" applyAlignment="1">
      <alignment horizontal="center" vertical="center" wrapText="1"/>
    </xf>
    <xf numFmtId="187" fontId="25" fillId="26" borderId="31" xfId="58" applyNumberFormat="1" applyFont="1" applyFill="1" applyBorder="1" applyAlignment="1">
      <alignment horizontal="center" vertical="center" wrapText="1"/>
    </xf>
    <xf numFmtId="187" fontId="24" fillId="26" borderId="32" xfId="58" applyNumberFormat="1" applyFont="1" applyFill="1" applyBorder="1" applyAlignment="1">
      <alignment horizontal="center" vertical="center" wrapText="1"/>
    </xf>
    <xf numFmtId="187" fontId="5" fillId="10" borderId="31" xfId="58" applyNumberFormat="1" applyFont="1" applyFill="1" applyBorder="1" applyAlignment="1">
      <alignment horizontal="center" vertical="center" wrapText="1"/>
    </xf>
    <xf numFmtId="187" fontId="5" fillId="10" borderId="32" xfId="58" applyNumberFormat="1" applyFont="1" applyFill="1" applyBorder="1" applyAlignment="1">
      <alignment horizontal="center" vertical="center" wrapText="1"/>
    </xf>
    <xf numFmtId="187" fontId="5" fillId="15" borderId="29" xfId="58" applyNumberFormat="1" applyFont="1" applyFill="1" applyBorder="1" applyAlignment="1">
      <alignment horizontal="center" vertical="center" wrapText="1"/>
    </xf>
    <xf numFmtId="187" fontId="5" fillId="15" borderId="15" xfId="58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87" fontId="3" fillId="0" borderId="18" xfId="58" applyNumberFormat="1" applyFont="1" applyFill="1" applyBorder="1" applyAlignment="1">
      <alignment horizontal="center" vertical="center"/>
    </xf>
    <xf numFmtId="187" fontId="5" fillId="0" borderId="33" xfId="58" applyNumberFormat="1" applyFont="1" applyFill="1" applyBorder="1" applyAlignment="1">
      <alignment horizontal="center" vertical="center"/>
    </xf>
    <xf numFmtId="187" fontId="5" fillId="24" borderId="26" xfId="58" applyNumberFormat="1" applyFont="1" applyFill="1" applyBorder="1" applyAlignment="1">
      <alignment horizontal="center" vertical="center"/>
    </xf>
    <xf numFmtId="187" fontId="5" fillId="24" borderId="33" xfId="58" applyNumberFormat="1" applyFont="1" applyFill="1" applyBorder="1" applyAlignment="1">
      <alignment horizontal="center" vertical="center"/>
    </xf>
    <xf numFmtId="187" fontId="3" fillId="0" borderId="17" xfId="58" applyNumberFormat="1" applyFont="1" applyFill="1" applyBorder="1" applyAlignment="1">
      <alignment horizontal="center" vertical="center" wrapText="1"/>
    </xf>
    <xf numFmtId="187" fontId="3" fillId="0" borderId="10" xfId="58" applyNumberFormat="1" applyFont="1" applyFill="1" applyBorder="1" applyAlignment="1">
      <alignment horizontal="center" vertical="center" wrapText="1"/>
    </xf>
    <xf numFmtId="187" fontId="3" fillId="0" borderId="10" xfId="58" applyNumberFormat="1" applyFont="1" applyFill="1" applyBorder="1" applyAlignment="1">
      <alignment horizontal="center" vertical="center"/>
    </xf>
    <xf numFmtId="187" fontId="3" fillId="0" borderId="11" xfId="58" applyNumberFormat="1" applyFont="1" applyFill="1" applyBorder="1" applyAlignment="1">
      <alignment horizontal="center" vertical="center"/>
    </xf>
    <xf numFmtId="187" fontId="5" fillId="0" borderId="15" xfId="58" applyNumberFormat="1" applyFont="1" applyFill="1" applyBorder="1" applyAlignment="1">
      <alignment horizontal="center" vertical="center" wrapText="1"/>
    </xf>
    <xf numFmtId="188" fontId="24" fillId="26" borderId="13" xfId="58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Alignment="1">
      <alignment horizontal="center" vertical="center" wrapText="1"/>
    </xf>
    <xf numFmtId="187" fontId="6" fillId="0" borderId="34" xfId="0" applyNumberFormat="1" applyFont="1" applyFill="1" applyBorder="1" applyAlignment="1">
      <alignment horizontal="center" vertical="center"/>
    </xf>
    <xf numFmtId="187" fontId="6" fillId="0" borderId="35" xfId="0" applyNumberFormat="1" applyFont="1" applyFill="1" applyBorder="1" applyAlignment="1">
      <alignment horizontal="center" vertical="center"/>
    </xf>
    <xf numFmtId="187" fontId="5" fillId="24" borderId="0" xfId="0" applyNumberFormat="1" applyFont="1" applyFill="1" applyAlignment="1">
      <alignment horizontal="center" vertical="center" wrapText="1"/>
    </xf>
    <xf numFmtId="187" fontId="3" fillId="0" borderId="10" xfId="58" applyNumberFormat="1" applyFont="1" applyFill="1" applyBorder="1" applyAlignment="1">
      <alignment horizontal="center" vertical="center" wrapText="1"/>
    </xf>
    <xf numFmtId="187" fontId="5" fillId="0" borderId="26" xfId="58" applyNumberFormat="1" applyFont="1" applyFill="1" applyBorder="1" applyAlignment="1">
      <alignment horizontal="center" vertical="center" wrapText="1"/>
    </xf>
    <xf numFmtId="187" fontId="3" fillId="0" borderId="18" xfId="58" applyNumberFormat="1" applyFont="1" applyFill="1" applyBorder="1" applyAlignment="1">
      <alignment horizontal="center" vertical="center" wrapText="1"/>
    </xf>
    <xf numFmtId="187" fontId="6" fillId="0" borderId="15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49" fontId="3" fillId="6" borderId="12" xfId="0" applyNumberFormat="1" applyFont="1" applyFill="1" applyBorder="1" applyAlignment="1">
      <alignment horizontal="center" vertical="center" textRotation="90"/>
    </xf>
    <xf numFmtId="49" fontId="3" fillId="6" borderId="28" xfId="0" applyNumberFormat="1" applyFont="1" applyFill="1" applyBorder="1" applyAlignment="1">
      <alignment horizontal="center" vertical="center" textRotation="90"/>
    </xf>
    <xf numFmtId="49" fontId="3" fillId="6" borderId="26" xfId="0" applyNumberFormat="1" applyFont="1" applyFill="1" applyBorder="1" applyAlignment="1">
      <alignment horizontal="center" vertical="center" textRotation="90"/>
    </xf>
    <xf numFmtId="187" fontId="3" fillId="6" borderId="12" xfId="58" applyNumberFormat="1" applyFont="1" applyFill="1" applyBorder="1" applyAlignment="1">
      <alignment horizontal="center" vertical="center"/>
    </xf>
    <xf numFmtId="187" fontId="3" fillId="6" borderId="28" xfId="58" applyNumberFormat="1" applyFont="1" applyFill="1" applyBorder="1" applyAlignment="1">
      <alignment horizontal="center" vertical="center"/>
    </xf>
    <xf numFmtId="187" fontId="3" fillId="6" borderId="26" xfId="58" applyNumberFormat="1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 textRotation="90"/>
    </xf>
    <xf numFmtId="0" fontId="3" fillId="26" borderId="28" xfId="0" applyFont="1" applyFill="1" applyBorder="1" applyAlignment="1">
      <alignment horizontal="center" vertical="center" textRotation="90"/>
    </xf>
    <xf numFmtId="187" fontId="3" fillId="26" borderId="12" xfId="58" applyNumberFormat="1" applyFont="1" applyFill="1" applyBorder="1" applyAlignment="1">
      <alignment horizontal="center" vertical="center"/>
    </xf>
    <xf numFmtId="187" fontId="3" fillId="26" borderId="28" xfId="58" applyNumberFormat="1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 textRotation="90"/>
    </xf>
    <xf numFmtId="187" fontId="3" fillId="26" borderId="12" xfId="58" applyNumberFormat="1" applyFont="1" applyFill="1" applyBorder="1" applyAlignment="1">
      <alignment horizontal="center" vertical="center" wrapText="1"/>
    </xf>
    <xf numFmtId="187" fontId="3" fillId="26" borderId="28" xfId="58" applyNumberFormat="1" applyFont="1" applyFill="1" applyBorder="1" applyAlignment="1">
      <alignment horizontal="center" vertical="center" wrapText="1"/>
    </xf>
    <xf numFmtId="187" fontId="3" fillId="26" borderId="26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5"/>
  <sheetViews>
    <sheetView tabSelected="1" view="pageBreakPreview" zoomScale="60" zoomScalePageLayoutView="0" workbookViewId="0" topLeftCell="A28">
      <selection activeCell="A62" sqref="A62"/>
    </sheetView>
  </sheetViews>
  <sheetFormatPr defaultColWidth="9.00390625" defaultRowHeight="12.75"/>
  <cols>
    <col min="1" max="1" width="8.375" style="1" customWidth="1"/>
    <col min="2" max="2" width="50.625" style="1" customWidth="1"/>
    <col min="3" max="3" width="18.625" style="1" customWidth="1"/>
    <col min="4" max="4" width="24.00390625" style="1" customWidth="1"/>
    <col min="5" max="5" width="23.75390625" style="1" customWidth="1"/>
    <col min="6" max="6" width="21.25390625" style="1" customWidth="1"/>
    <col min="7" max="7" width="20.375" style="1" customWidth="1"/>
    <col min="8" max="8" width="22.75390625" style="1" customWidth="1"/>
    <col min="9" max="9" width="19.375" style="1" customWidth="1"/>
    <col min="10" max="10" width="19.875" style="1" customWidth="1"/>
    <col min="11" max="11" width="20.00390625" style="1" customWidth="1"/>
    <col min="12" max="12" width="20.375" style="1" customWidth="1"/>
    <col min="13" max="13" width="20.75390625" style="1" customWidth="1"/>
    <col min="14" max="14" width="21.75390625" style="1" customWidth="1"/>
    <col min="15" max="15" width="22.375" style="1" customWidth="1"/>
    <col min="16" max="16" width="20.125" style="1" customWidth="1"/>
    <col min="17" max="17" width="11.375" style="1" customWidth="1"/>
    <col min="18" max="18" width="7.75390625" style="1" customWidth="1"/>
    <col min="19" max="19" width="8.00390625" style="1" customWidth="1"/>
    <col min="20" max="20" width="27.75390625" style="1" customWidth="1"/>
    <col min="21" max="16384" width="9.125" style="1" customWidth="1"/>
  </cols>
  <sheetData>
    <row r="1" spans="1:17" ht="60" customHeight="1" thickBot="1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2"/>
    </row>
    <row r="2" spans="1:17" ht="46.5" customHeight="1" thickBot="1">
      <c r="A2" s="116" t="s">
        <v>0</v>
      </c>
      <c r="B2" s="116" t="s">
        <v>1</v>
      </c>
      <c r="C2" s="116" t="s">
        <v>27</v>
      </c>
      <c r="D2" s="14" t="s">
        <v>2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6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7">
        <v>2018</v>
      </c>
      <c r="Q2" s="12"/>
    </row>
    <row r="3" spans="1:17" ht="57" customHeight="1" thickBot="1">
      <c r="A3" s="117"/>
      <c r="B3" s="117"/>
      <c r="C3" s="117"/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9" t="s">
        <v>3</v>
      </c>
      <c r="K3" s="18" t="s">
        <v>3</v>
      </c>
      <c r="L3" s="18" t="s">
        <v>3</v>
      </c>
      <c r="M3" s="18" t="s">
        <v>3</v>
      </c>
      <c r="N3" s="18" t="s">
        <v>3</v>
      </c>
      <c r="O3" s="18" t="s">
        <v>3</v>
      </c>
      <c r="P3" s="20" t="s">
        <v>3</v>
      </c>
      <c r="Q3" s="12"/>
    </row>
    <row r="4" spans="1:17" ht="47.25" customHeight="1" hidden="1">
      <c r="A4" s="13"/>
      <c r="B4" s="118"/>
      <c r="C4" s="119"/>
      <c r="D4" s="119"/>
      <c r="E4" s="119"/>
      <c r="F4" s="119"/>
      <c r="G4" s="12"/>
      <c r="H4" s="12"/>
      <c r="I4" s="12"/>
      <c r="J4" s="21"/>
      <c r="K4" s="12"/>
      <c r="L4" s="12"/>
      <c r="M4" s="12"/>
      <c r="N4" s="12"/>
      <c r="O4" s="12"/>
      <c r="P4" s="22"/>
      <c r="Q4" s="12"/>
    </row>
    <row r="5" spans="1:17" s="2" customFormat="1" ht="39.75" customHeight="1">
      <c r="A5" s="23">
        <v>1</v>
      </c>
      <c r="B5" s="101" t="s">
        <v>35</v>
      </c>
      <c r="C5" s="31" t="s">
        <v>25</v>
      </c>
      <c r="D5" s="31"/>
      <c r="E5" s="32">
        <v>596</v>
      </c>
      <c r="F5" s="33">
        <v>970</v>
      </c>
      <c r="G5" s="32">
        <v>403</v>
      </c>
      <c r="H5" s="31">
        <v>163</v>
      </c>
      <c r="I5" s="32">
        <v>287</v>
      </c>
      <c r="J5" s="33">
        <v>160</v>
      </c>
      <c r="K5" s="34"/>
      <c r="L5" s="33">
        <v>175</v>
      </c>
      <c r="M5" s="31">
        <v>246</v>
      </c>
      <c r="N5" s="31">
        <v>589</v>
      </c>
      <c r="O5" s="35">
        <v>751</v>
      </c>
      <c r="P5" s="36">
        <f>SUM(D5+E5+F5+G5+H5+I5+J5+K5+L5+M5+N5+O5)</f>
        <v>4340</v>
      </c>
      <c r="Q5" s="24"/>
    </row>
    <row r="6" spans="1:17" s="2" customFormat="1" ht="80.25" customHeight="1">
      <c r="A6" s="25">
        <v>2</v>
      </c>
      <c r="B6" s="102" t="s">
        <v>57</v>
      </c>
      <c r="C6" s="37" t="s">
        <v>23</v>
      </c>
      <c r="D6" s="37">
        <v>1250</v>
      </c>
      <c r="E6" s="38">
        <v>1050</v>
      </c>
      <c r="F6" s="39">
        <v>1050</v>
      </c>
      <c r="G6" s="38">
        <v>1150</v>
      </c>
      <c r="H6" s="37">
        <v>950</v>
      </c>
      <c r="I6" s="38">
        <v>1100</v>
      </c>
      <c r="J6" s="39">
        <v>1000</v>
      </c>
      <c r="K6" s="40">
        <v>1100</v>
      </c>
      <c r="L6" s="39">
        <v>1000</v>
      </c>
      <c r="M6" s="37">
        <v>1900</v>
      </c>
      <c r="N6" s="37">
        <v>1700</v>
      </c>
      <c r="O6" s="41">
        <v>1950</v>
      </c>
      <c r="P6" s="42">
        <f>SUM(D6+E6+F6+G6+H6+I6+J6+K6+L6+M6+N6+O6)</f>
        <v>15200</v>
      </c>
      <c r="Q6" s="24"/>
    </row>
    <row r="7" spans="1:17" s="2" customFormat="1" ht="24.75" customHeight="1">
      <c r="A7" s="25">
        <v>3</v>
      </c>
      <c r="B7" s="102" t="s">
        <v>21</v>
      </c>
      <c r="C7" s="37" t="s">
        <v>25</v>
      </c>
      <c r="D7" s="37">
        <v>4406</v>
      </c>
      <c r="E7" s="38">
        <v>4760</v>
      </c>
      <c r="F7" s="39">
        <v>4262</v>
      </c>
      <c r="G7" s="38">
        <v>3804</v>
      </c>
      <c r="H7" s="37">
        <v>4709</v>
      </c>
      <c r="I7" s="38">
        <v>5285</v>
      </c>
      <c r="J7" s="39">
        <v>6100</v>
      </c>
      <c r="K7" s="40">
        <v>6708</v>
      </c>
      <c r="L7" s="39">
        <v>4703</v>
      </c>
      <c r="M7" s="37">
        <v>3580</v>
      </c>
      <c r="N7" s="37">
        <v>2481</v>
      </c>
      <c r="O7" s="41">
        <v>2293</v>
      </c>
      <c r="P7" s="42">
        <f aca="true" t="shared" si="0" ref="P7:P59">SUM(D7+E7+F7+G7+H7+I7+J7+K7+L7+M7+N7+O7)</f>
        <v>53091</v>
      </c>
      <c r="Q7" s="24"/>
    </row>
    <row r="8" spans="1:17" s="2" customFormat="1" ht="42" customHeight="1">
      <c r="A8" s="26">
        <v>4</v>
      </c>
      <c r="B8" s="102" t="s">
        <v>19</v>
      </c>
      <c r="C8" s="37" t="s">
        <v>25</v>
      </c>
      <c r="D8" s="37">
        <v>879</v>
      </c>
      <c r="E8" s="38">
        <v>658</v>
      </c>
      <c r="F8" s="39">
        <v>641</v>
      </c>
      <c r="G8" s="38">
        <v>318</v>
      </c>
      <c r="H8" s="37">
        <v>377</v>
      </c>
      <c r="I8" s="38">
        <v>126</v>
      </c>
      <c r="J8" s="39">
        <v>239</v>
      </c>
      <c r="K8" s="40">
        <v>282</v>
      </c>
      <c r="L8" s="39">
        <v>172</v>
      </c>
      <c r="M8" s="37">
        <v>211</v>
      </c>
      <c r="N8" s="37">
        <v>598</v>
      </c>
      <c r="O8" s="41">
        <v>558</v>
      </c>
      <c r="P8" s="42">
        <f t="shared" si="0"/>
        <v>5059</v>
      </c>
      <c r="Q8" s="24"/>
    </row>
    <row r="9" spans="1:17" s="2" customFormat="1" ht="24.75" customHeight="1">
      <c r="A9" s="26">
        <v>5</v>
      </c>
      <c r="B9" s="102" t="s">
        <v>29</v>
      </c>
      <c r="C9" s="37" t="s">
        <v>24</v>
      </c>
      <c r="D9" s="37">
        <v>192136</v>
      </c>
      <c r="E9" s="38">
        <v>203828</v>
      </c>
      <c r="F9" s="39">
        <v>215683</v>
      </c>
      <c r="G9" s="38">
        <v>220799</v>
      </c>
      <c r="H9" s="37">
        <v>250767</v>
      </c>
      <c r="I9" s="38">
        <v>262049</v>
      </c>
      <c r="J9" s="39">
        <v>270159</v>
      </c>
      <c r="K9" s="40">
        <v>253945</v>
      </c>
      <c r="L9" s="39">
        <v>225449</v>
      </c>
      <c r="M9" s="37">
        <v>262737</v>
      </c>
      <c r="N9" s="37">
        <v>295422</v>
      </c>
      <c r="O9" s="41">
        <v>302929</v>
      </c>
      <c r="P9" s="42">
        <f t="shared" si="0"/>
        <v>2955903</v>
      </c>
      <c r="Q9" s="24"/>
    </row>
    <row r="10" spans="1:17" s="2" customFormat="1" ht="24.75" customHeight="1">
      <c r="A10" s="26">
        <v>6</v>
      </c>
      <c r="B10" s="102" t="s">
        <v>36</v>
      </c>
      <c r="C10" s="37" t="s">
        <v>23</v>
      </c>
      <c r="D10" s="37">
        <v>11011</v>
      </c>
      <c r="E10" s="38">
        <v>11050</v>
      </c>
      <c r="F10" s="39">
        <v>14376</v>
      </c>
      <c r="G10" s="38">
        <v>11771</v>
      </c>
      <c r="H10" s="37">
        <v>6690</v>
      </c>
      <c r="I10" s="38">
        <v>8890</v>
      </c>
      <c r="J10" s="39">
        <v>6530</v>
      </c>
      <c r="K10" s="40">
        <v>6210</v>
      </c>
      <c r="L10" s="39">
        <v>7770</v>
      </c>
      <c r="M10" s="38">
        <v>11011</v>
      </c>
      <c r="N10" s="37">
        <v>11131</v>
      </c>
      <c r="O10" s="41">
        <v>10851</v>
      </c>
      <c r="P10" s="42">
        <f t="shared" si="0"/>
        <v>117291</v>
      </c>
      <c r="Q10" s="24"/>
    </row>
    <row r="11" spans="1:17" s="2" customFormat="1" ht="55.5" customHeight="1">
      <c r="A11" s="26">
        <v>7</v>
      </c>
      <c r="B11" s="102" t="s">
        <v>41</v>
      </c>
      <c r="C11" s="37" t="s">
        <v>25</v>
      </c>
      <c r="D11" s="43"/>
      <c r="E11" s="41"/>
      <c r="F11" s="39"/>
      <c r="G11" s="41"/>
      <c r="H11" s="43">
        <v>1700</v>
      </c>
      <c r="I11" s="41"/>
      <c r="J11" s="44"/>
      <c r="K11" s="45"/>
      <c r="L11" s="44"/>
      <c r="M11" s="41"/>
      <c r="N11" s="43"/>
      <c r="O11" s="41">
        <v>1500</v>
      </c>
      <c r="P11" s="42">
        <f t="shared" si="0"/>
        <v>3200</v>
      </c>
      <c r="Q11" s="24"/>
    </row>
    <row r="12" spans="1:17" s="2" customFormat="1" ht="52.5" customHeight="1">
      <c r="A12" s="26">
        <v>8</v>
      </c>
      <c r="B12" s="102" t="s">
        <v>37</v>
      </c>
      <c r="C12" s="37" t="s">
        <v>23</v>
      </c>
      <c r="D12" s="43"/>
      <c r="E12" s="38"/>
      <c r="F12" s="39"/>
      <c r="G12" s="41"/>
      <c r="H12" s="43">
        <v>1040</v>
      </c>
      <c r="I12" s="41">
        <v>770</v>
      </c>
      <c r="J12" s="44">
        <v>960</v>
      </c>
      <c r="K12" s="45">
        <v>2190</v>
      </c>
      <c r="L12" s="44">
        <v>870</v>
      </c>
      <c r="M12" s="46">
        <v>480</v>
      </c>
      <c r="N12" s="43">
        <v>100</v>
      </c>
      <c r="O12" s="41">
        <v>20</v>
      </c>
      <c r="P12" s="42">
        <f t="shared" si="0"/>
        <v>6430</v>
      </c>
      <c r="Q12" s="24"/>
    </row>
    <row r="13" spans="1:17" s="2" customFormat="1" ht="53.25" customHeight="1">
      <c r="A13" s="26">
        <v>9</v>
      </c>
      <c r="B13" s="102" t="s">
        <v>43</v>
      </c>
      <c r="C13" s="37" t="s">
        <v>23</v>
      </c>
      <c r="D13" s="43"/>
      <c r="E13" s="41"/>
      <c r="F13" s="39">
        <v>1189</v>
      </c>
      <c r="G13" s="41"/>
      <c r="H13" s="43"/>
      <c r="I13" s="41">
        <v>1255</v>
      </c>
      <c r="J13" s="44"/>
      <c r="K13" s="45"/>
      <c r="L13" s="44">
        <v>992</v>
      </c>
      <c r="M13" s="41"/>
      <c r="N13" s="43"/>
      <c r="O13" s="41">
        <v>1303</v>
      </c>
      <c r="P13" s="42">
        <f t="shared" si="0"/>
        <v>4739</v>
      </c>
      <c r="Q13" s="24"/>
    </row>
    <row r="14" spans="1:17" s="2" customFormat="1" ht="24.75" customHeight="1">
      <c r="A14" s="26">
        <v>10</v>
      </c>
      <c r="B14" s="102" t="s">
        <v>16</v>
      </c>
      <c r="C14" s="37" t="s">
        <v>25</v>
      </c>
      <c r="D14" s="43">
        <v>2880</v>
      </c>
      <c r="E14" s="38">
        <v>3660</v>
      </c>
      <c r="F14" s="39">
        <v>2520</v>
      </c>
      <c r="G14" s="41">
        <v>1560</v>
      </c>
      <c r="H14" s="43">
        <v>1080</v>
      </c>
      <c r="I14" s="41">
        <v>1500</v>
      </c>
      <c r="J14" s="44">
        <v>660</v>
      </c>
      <c r="K14" s="45">
        <v>540</v>
      </c>
      <c r="L14" s="44">
        <v>1740</v>
      </c>
      <c r="M14" s="41">
        <v>3360</v>
      </c>
      <c r="N14" s="43">
        <v>3960</v>
      </c>
      <c r="O14" s="41">
        <v>2520</v>
      </c>
      <c r="P14" s="42">
        <f t="shared" si="0"/>
        <v>25980</v>
      </c>
      <c r="Q14" s="24"/>
    </row>
    <row r="15" spans="1:17" s="2" customFormat="1" ht="27.75" customHeight="1">
      <c r="A15" s="26">
        <v>11</v>
      </c>
      <c r="B15" s="102" t="s">
        <v>22</v>
      </c>
      <c r="C15" s="37" t="s">
        <v>23</v>
      </c>
      <c r="D15" s="43">
        <v>546264</v>
      </c>
      <c r="E15" s="38">
        <v>1133716</v>
      </c>
      <c r="F15" s="39">
        <v>1177022</v>
      </c>
      <c r="G15" s="41">
        <v>1118581</v>
      </c>
      <c r="H15" s="43">
        <v>1105697</v>
      </c>
      <c r="I15" s="41">
        <v>1100556</v>
      </c>
      <c r="J15" s="44">
        <v>850234</v>
      </c>
      <c r="K15" s="45">
        <v>1017811</v>
      </c>
      <c r="L15" s="44">
        <v>1128740</v>
      </c>
      <c r="M15" s="41">
        <v>1209805</v>
      </c>
      <c r="N15" s="43">
        <v>1247045</v>
      </c>
      <c r="O15" s="41">
        <v>1243261</v>
      </c>
      <c r="P15" s="42">
        <f t="shared" si="0"/>
        <v>12878732</v>
      </c>
      <c r="Q15" s="24"/>
    </row>
    <row r="16" spans="1:17" s="2" customFormat="1" ht="99" customHeight="1">
      <c r="A16" s="26">
        <v>12</v>
      </c>
      <c r="B16" s="102" t="s">
        <v>26</v>
      </c>
      <c r="C16" s="37" t="s">
        <v>23</v>
      </c>
      <c r="D16" s="43"/>
      <c r="E16" s="41"/>
      <c r="F16" s="44"/>
      <c r="G16" s="41"/>
      <c r="H16" s="43">
        <v>3140</v>
      </c>
      <c r="I16" s="41">
        <v>5660</v>
      </c>
      <c r="J16" s="44">
        <v>3620</v>
      </c>
      <c r="K16" s="45">
        <v>4340</v>
      </c>
      <c r="L16" s="44">
        <v>3200</v>
      </c>
      <c r="M16" s="41">
        <v>860</v>
      </c>
      <c r="N16" s="43"/>
      <c r="O16" s="41"/>
      <c r="P16" s="42">
        <f t="shared" si="0"/>
        <v>20820</v>
      </c>
      <c r="Q16" s="24"/>
    </row>
    <row r="17" spans="1:17" s="2" customFormat="1" ht="54.75" customHeight="1">
      <c r="A17" s="26">
        <v>13</v>
      </c>
      <c r="B17" s="102" t="s">
        <v>17</v>
      </c>
      <c r="C17" s="37" t="s">
        <v>23</v>
      </c>
      <c r="D17" s="43">
        <v>158</v>
      </c>
      <c r="E17" s="41">
        <v>142</v>
      </c>
      <c r="F17" s="44">
        <v>217</v>
      </c>
      <c r="G17" s="41">
        <v>162</v>
      </c>
      <c r="H17" s="43">
        <v>102</v>
      </c>
      <c r="I17" s="41">
        <v>222</v>
      </c>
      <c r="J17" s="44">
        <v>0</v>
      </c>
      <c r="K17" s="45"/>
      <c r="L17" s="44"/>
      <c r="M17" s="41">
        <v>74</v>
      </c>
      <c r="N17" s="43">
        <v>132</v>
      </c>
      <c r="O17" s="41">
        <v>112</v>
      </c>
      <c r="P17" s="42">
        <f t="shared" si="0"/>
        <v>1321</v>
      </c>
      <c r="Q17" s="24"/>
    </row>
    <row r="18" spans="1:17" s="2" customFormat="1" ht="24.75" customHeight="1">
      <c r="A18" s="26">
        <v>14</v>
      </c>
      <c r="B18" s="102" t="s">
        <v>18</v>
      </c>
      <c r="C18" s="37" t="s">
        <v>23</v>
      </c>
      <c r="D18" s="43">
        <v>1318</v>
      </c>
      <c r="E18" s="38">
        <v>1275</v>
      </c>
      <c r="F18" s="44">
        <v>1728</v>
      </c>
      <c r="G18" s="41">
        <v>1340</v>
      </c>
      <c r="H18" s="43">
        <v>1469</v>
      </c>
      <c r="I18" s="41">
        <v>1340</v>
      </c>
      <c r="J18" s="44">
        <v>1318</v>
      </c>
      <c r="K18" s="45">
        <v>1163</v>
      </c>
      <c r="L18" s="44">
        <v>1426</v>
      </c>
      <c r="M18" s="41">
        <v>1340</v>
      </c>
      <c r="N18" s="43">
        <v>832</v>
      </c>
      <c r="O18" s="41">
        <v>1354</v>
      </c>
      <c r="P18" s="42">
        <f t="shared" si="0"/>
        <v>15903</v>
      </c>
      <c r="Q18" s="24"/>
    </row>
    <row r="19" spans="1:17" s="2" customFormat="1" ht="48.75" customHeight="1">
      <c r="A19" s="26">
        <v>15</v>
      </c>
      <c r="B19" s="102" t="s">
        <v>31</v>
      </c>
      <c r="C19" s="43" t="s">
        <v>23</v>
      </c>
      <c r="D19" s="43">
        <v>104</v>
      </c>
      <c r="E19" s="41">
        <v>54</v>
      </c>
      <c r="F19" s="44">
        <v>26</v>
      </c>
      <c r="G19" s="41">
        <v>61</v>
      </c>
      <c r="H19" s="43">
        <v>56</v>
      </c>
      <c r="I19" s="41">
        <v>55</v>
      </c>
      <c r="J19" s="44">
        <v>35</v>
      </c>
      <c r="K19" s="45">
        <v>59</v>
      </c>
      <c r="L19" s="44">
        <v>93</v>
      </c>
      <c r="M19" s="41">
        <v>104</v>
      </c>
      <c r="N19" s="43">
        <v>113</v>
      </c>
      <c r="O19" s="41">
        <v>85</v>
      </c>
      <c r="P19" s="42">
        <f t="shared" si="0"/>
        <v>845</v>
      </c>
      <c r="Q19" s="24"/>
    </row>
    <row r="20" spans="1:17" s="2" customFormat="1" ht="51" customHeight="1">
      <c r="A20" s="26">
        <v>16</v>
      </c>
      <c r="B20" s="102" t="s">
        <v>20</v>
      </c>
      <c r="C20" s="37" t="s">
        <v>23</v>
      </c>
      <c r="D20" s="43">
        <v>109765</v>
      </c>
      <c r="E20" s="38">
        <v>94263</v>
      </c>
      <c r="F20" s="44">
        <v>102138</v>
      </c>
      <c r="G20" s="41">
        <v>97376</v>
      </c>
      <c r="H20" s="43">
        <v>98680</v>
      </c>
      <c r="I20" s="41">
        <v>96615</v>
      </c>
      <c r="J20" s="44">
        <v>100820</v>
      </c>
      <c r="K20" s="45">
        <v>96642</v>
      </c>
      <c r="L20" s="44">
        <v>91984</v>
      </c>
      <c r="M20" s="41">
        <v>93668</v>
      </c>
      <c r="N20" s="43">
        <v>95027</v>
      </c>
      <c r="O20" s="41">
        <v>100570</v>
      </c>
      <c r="P20" s="42">
        <f t="shared" si="0"/>
        <v>1177548</v>
      </c>
      <c r="Q20" s="24"/>
    </row>
    <row r="21" spans="1:144" s="2" customFormat="1" ht="48.75" customHeight="1">
      <c r="A21" s="3">
        <v>17</v>
      </c>
      <c r="B21" s="111" t="s">
        <v>30</v>
      </c>
      <c r="C21" s="43" t="s">
        <v>24</v>
      </c>
      <c r="D21" s="43">
        <v>246520</v>
      </c>
      <c r="E21" s="41">
        <v>256622</v>
      </c>
      <c r="F21" s="44">
        <v>264975</v>
      </c>
      <c r="G21" s="41">
        <v>258870</v>
      </c>
      <c r="H21" s="43">
        <v>245982</v>
      </c>
      <c r="I21" s="41">
        <v>292226</v>
      </c>
      <c r="J21" s="44">
        <v>197065</v>
      </c>
      <c r="K21" s="45">
        <v>294884</v>
      </c>
      <c r="L21" s="44">
        <v>247592</v>
      </c>
      <c r="M21" s="41">
        <v>264418</v>
      </c>
      <c r="N21" s="43">
        <v>275088</v>
      </c>
      <c r="O21" s="41">
        <v>242756</v>
      </c>
      <c r="P21" s="42">
        <f t="shared" si="0"/>
        <v>3086998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s="2" customFormat="1" ht="48.75" customHeight="1">
      <c r="A22" s="3">
        <v>18</v>
      </c>
      <c r="B22" s="111" t="s">
        <v>28</v>
      </c>
      <c r="C22" s="43" t="s">
        <v>24</v>
      </c>
      <c r="D22" s="43">
        <v>161207</v>
      </c>
      <c r="E22" s="41">
        <v>162290</v>
      </c>
      <c r="F22" s="44">
        <v>164353</v>
      </c>
      <c r="G22" s="41">
        <v>169435</v>
      </c>
      <c r="H22" s="43">
        <v>128449</v>
      </c>
      <c r="I22" s="41">
        <v>133432</v>
      </c>
      <c r="J22" s="44">
        <v>110368</v>
      </c>
      <c r="K22" s="45">
        <v>155126</v>
      </c>
      <c r="L22" s="44">
        <v>133322</v>
      </c>
      <c r="M22" s="41">
        <v>139724</v>
      </c>
      <c r="N22" s="43">
        <v>150689</v>
      </c>
      <c r="O22" s="41">
        <v>171928</v>
      </c>
      <c r="P22" s="42">
        <f t="shared" si="0"/>
        <v>1780323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s="2" customFormat="1" ht="24.75" customHeight="1">
      <c r="A23" s="3">
        <v>19</v>
      </c>
      <c r="B23" s="111" t="s">
        <v>63</v>
      </c>
      <c r="C23" s="37" t="s">
        <v>23</v>
      </c>
      <c r="D23" s="43"/>
      <c r="E23" s="41"/>
      <c r="F23" s="44"/>
      <c r="G23" s="41"/>
      <c r="H23" s="43">
        <v>9200</v>
      </c>
      <c r="I23" s="41">
        <v>2240</v>
      </c>
      <c r="J23" s="44">
        <v>2580</v>
      </c>
      <c r="K23" s="45">
        <v>12740</v>
      </c>
      <c r="L23" s="44">
        <v>14260</v>
      </c>
      <c r="M23" s="41">
        <v>18380</v>
      </c>
      <c r="N23" s="43">
        <v>26400</v>
      </c>
      <c r="O23" s="41">
        <v>28360</v>
      </c>
      <c r="P23" s="42">
        <f t="shared" si="0"/>
        <v>114160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s="2" customFormat="1" ht="32.25" customHeight="1">
      <c r="A24" s="3">
        <v>20</v>
      </c>
      <c r="B24" s="111" t="s">
        <v>38</v>
      </c>
      <c r="C24" s="37" t="s">
        <v>23</v>
      </c>
      <c r="D24" s="43">
        <v>35322</v>
      </c>
      <c r="E24" s="41">
        <v>29037</v>
      </c>
      <c r="F24" s="44">
        <v>68097</v>
      </c>
      <c r="G24" s="41">
        <v>95425</v>
      </c>
      <c r="H24" s="43">
        <v>47570</v>
      </c>
      <c r="I24" s="41">
        <v>41422</v>
      </c>
      <c r="J24" s="44">
        <v>36063</v>
      </c>
      <c r="K24" s="45">
        <v>42910</v>
      </c>
      <c r="L24" s="44">
        <v>47506</v>
      </c>
      <c r="M24" s="41">
        <v>49705</v>
      </c>
      <c r="N24" s="43">
        <v>43027</v>
      </c>
      <c r="O24" s="41">
        <v>40173</v>
      </c>
      <c r="P24" s="42">
        <f t="shared" si="0"/>
        <v>576257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s="2" customFormat="1" ht="48.75" customHeight="1">
      <c r="A25" s="3">
        <v>21</v>
      </c>
      <c r="B25" s="111" t="s">
        <v>32</v>
      </c>
      <c r="C25" s="37" t="s">
        <v>23</v>
      </c>
      <c r="D25" s="43"/>
      <c r="E25" s="41">
        <v>101</v>
      </c>
      <c r="F25" s="44"/>
      <c r="G25" s="41">
        <v>217</v>
      </c>
      <c r="H25" s="43">
        <v>58</v>
      </c>
      <c r="I25" s="41">
        <v>65</v>
      </c>
      <c r="J25" s="44">
        <v>83</v>
      </c>
      <c r="K25" s="45">
        <v>66</v>
      </c>
      <c r="L25" s="44">
        <v>65</v>
      </c>
      <c r="M25" s="41">
        <v>56</v>
      </c>
      <c r="N25" s="43">
        <v>83</v>
      </c>
      <c r="O25" s="41">
        <v>73</v>
      </c>
      <c r="P25" s="42">
        <f t="shared" si="0"/>
        <v>867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s="2" customFormat="1" ht="52.5" customHeight="1">
      <c r="A26" s="3">
        <v>22</v>
      </c>
      <c r="B26" s="111" t="s">
        <v>42</v>
      </c>
      <c r="C26" s="37" t="s">
        <v>24</v>
      </c>
      <c r="D26" s="43">
        <v>114875</v>
      </c>
      <c r="E26" s="41">
        <v>101334</v>
      </c>
      <c r="F26" s="44">
        <v>113122</v>
      </c>
      <c r="G26" s="41">
        <v>110144</v>
      </c>
      <c r="H26" s="43">
        <v>111148</v>
      </c>
      <c r="I26" s="41">
        <v>106092</v>
      </c>
      <c r="J26" s="44">
        <v>105571</v>
      </c>
      <c r="K26" s="45">
        <v>137053</v>
      </c>
      <c r="L26" s="44">
        <v>133138</v>
      </c>
      <c r="M26" s="41">
        <v>113794</v>
      </c>
      <c r="N26" s="43">
        <v>115040</v>
      </c>
      <c r="O26" s="41">
        <v>124285</v>
      </c>
      <c r="P26" s="42">
        <f t="shared" si="0"/>
        <v>1385596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s="2" customFormat="1" ht="49.5" customHeight="1">
      <c r="A27" s="3">
        <v>23</v>
      </c>
      <c r="B27" s="111" t="s">
        <v>33</v>
      </c>
      <c r="C27" s="37" t="s">
        <v>23</v>
      </c>
      <c r="D27" s="43">
        <v>32</v>
      </c>
      <c r="E27" s="41"/>
      <c r="F27" s="44">
        <v>38</v>
      </c>
      <c r="G27" s="41">
        <v>21</v>
      </c>
      <c r="H27" s="43">
        <v>227</v>
      </c>
      <c r="I27" s="41">
        <v>265</v>
      </c>
      <c r="J27" s="44">
        <v>281</v>
      </c>
      <c r="K27" s="45">
        <v>426</v>
      </c>
      <c r="L27" s="44">
        <v>255</v>
      </c>
      <c r="M27" s="41">
        <v>68</v>
      </c>
      <c r="N27" s="43">
        <v>28</v>
      </c>
      <c r="O27" s="41">
        <v>17</v>
      </c>
      <c r="P27" s="42">
        <f t="shared" si="0"/>
        <v>1658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s="2" customFormat="1" ht="24.75" customHeight="1">
      <c r="A28" s="3">
        <v>24</v>
      </c>
      <c r="B28" s="103" t="s">
        <v>44</v>
      </c>
      <c r="C28" s="37" t="s">
        <v>23</v>
      </c>
      <c r="D28" s="43">
        <v>18880</v>
      </c>
      <c r="E28" s="41">
        <v>19282</v>
      </c>
      <c r="F28" s="44">
        <v>18881</v>
      </c>
      <c r="G28" s="41">
        <v>15867</v>
      </c>
      <c r="H28" s="43">
        <v>13858</v>
      </c>
      <c r="I28" s="41">
        <v>13055</v>
      </c>
      <c r="J28" s="44">
        <v>17072</v>
      </c>
      <c r="K28" s="45">
        <v>17675</v>
      </c>
      <c r="L28" s="44">
        <v>12451</v>
      </c>
      <c r="M28" s="41">
        <v>17474</v>
      </c>
      <c r="N28" s="43">
        <v>17675</v>
      </c>
      <c r="O28" s="41">
        <v>13456</v>
      </c>
      <c r="P28" s="42">
        <f t="shared" si="0"/>
        <v>195626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s="2" customFormat="1" ht="24.75" customHeight="1">
      <c r="A29" s="3">
        <v>25</v>
      </c>
      <c r="B29" s="103" t="s">
        <v>52</v>
      </c>
      <c r="C29" s="37" t="s">
        <v>23</v>
      </c>
      <c r="D29" s="43">
        <v>1208</v>
      </c>
      <c r="E29" s="41">
        <v>589</v>
      </c>
      <c r="F29" s="44">
        <v>147</v>
      </c>
      <c r="G29" s="41">
        <v>681</v>
      </c>
      <c r="H29" s="43">
        <v>483</v>
      </c>
      <c r="I29" s="41">
        <v>511</v>
      </c>
      <c r="J29" s="44">
        <v>1405</v>
      </c>
      <c r="K29" s="45">
        <v>944</v>
      </c>
      <c r="L29" s="44">
        <v>1220</v>
      </c>
      <c r="M29" s="41">
        <v>1244</v>
      </c>
      <c r="N29" s="43">
        <v>1569</v>
      </c>
      <c r="O29" s="41">
        <v>1027</v>
      </c>
      <c r="P29" s="42">
        <f t="shared" si="0"/>
        <v>11028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s="2" customFormat="1" ht="24.75" customHeight="1">
      <c r="A30" s="3">
        <v>26</v>
      </c>
      <c r="B30" s="103" t="s">
        <v>45</v>
      </c>
      <c r="C30" s="37" t="s">
        <v>23</v>
      </c>
      <c r="D30" s="43">
        <v>3120</v>
      </c>
      <c r="E30" s="41">
        <v>2840</v>
      </c>
      <c r="F30" s="44">
        <v>2280</v>
      </c>
      <c r="G30" s="41">
        <v>2440</v>
      </c>
      <c r="H30" s="43">
        <v>2220</v>
      </c>
      <c r="I30" s="41">
        <v>2540</v>
      </c>
      <c r="J30" s="44">
        <v>1680</v>
      </c>
      <c r="K30" s="45">
        <v>2340</v>
      </c>
      <c r="L30" s="44">
        <v>2160</v>
      </c>
      <c r="M30" s="41">
        <v>2428</v>
      </c>
      <c r="N30" s="43">
        <v>3352</v>
      </c>
      <c r="O30" s="41">
        <v>2640</v>
      </c>
      <c r="P30" s="42">
        <f t="shared" si="0"/>
        <v>30040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s="2" customFormat="1" ht="24.75" customHeight="1">
      <c r="A31" s="3">
        <v>27</v>
      </c>
      <c r="B31" s="103" t="s">
        <v>53</v>
      </c>
      <c r="C31" s="43" t="s">
        <v>24</v>
      </c>
      <c r="D31" s="43">
        <v>975850</v>
      </c>
      <c r="E31" s="41">
        <v>2908700</v>
      </c>
      <c r="F31" s="44">
        <v>3020240</v>
      </c>
      <c r="G31" s="41">
        <v>2844570</v>
      </c>
      <c r="H31" s="43">
        <v>2391420</v>
      </c>
      <c r="I31" s="41">
        <v>2916150</v>
      </c>
      <c r="J31" s="44">
        <v>2559090</v>
      </c>
      <c r="K31" s="45">
        <v>3022790</v>
      </c>
      <c r="L31" s="44">
        <v>3005100</v>
      </c>
      <c r="M31" s="41">
        <v>3129440</v>
      </c>
      <c r="N31" s="43">
        <v>3167000</v>
      </c>
      <c r="O31" s="41">
        <v>3231890</v>
      </c>
      <c r="P31" s="42">
        <f t="shared" si="0"/>
        <v>33172240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s="2" customFormat="1" ht="24.75" customHeight="1" thickBot="1">
      <c r="A32" s="6">
        <v>28</v>
      </c>
      <c r="B32" s="104" t="s">
        <v>54</v>
      </c>
      <c r="C32" s="47" t="s">
        <v>24</v>
      </c>
      <c r="D32" s="47">
        <v>1579681</v>
      </c>
      <c r="E32" s="48">
        <v>2378926</v>
      </c>
      <c r="F32" s="49">
        <v>2809237</v>
      </c>
      <c r="G32" s="48">
        <v>2352700</v>
      </c>
      <c r="H32" s="47">
        <v>2293686</v>
      </c>
      <c r="I32" s="48">
        <v>2309830</v>
      </c>
      <c r="J32" s="49">
        <v>2523881</v>
      </c>
      <c r="K32" s="50">
        <v>2551261</v>
      </c>
      <c r="L32" s="49">
        <v>2284398</v>
      </c>
      <c r="M32" s="48">
        <v>2819710</v>
      </c>
      <c r="N32" s="47">
        <v>2916396</v>
      </c>
      <c r="O32" s="48">
        <v>2719386</v>
      </c>
      <c r="P32" s="108">
        <f t="shared" si="0"/>
        <v>29539092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s="2" customFormat="1" ht="24.75" customHeight="1" thickBot="1">
      <c r="A33" s="96">
        <v>29</v>
      </c>
      <c r="B33" s="97" t="s">
        <v>58</v>
      </c>
      <c r="C33" s="105" t="s">
        <v>23</v>
      </c>
      <c r="D33" s="51">
        <v>3520</v>
      </c>
      <c r="E33" s="98">
        <v>3120</v>
      </c>
      <c r="F33" s="99">
        <v>2740</v>
      </c>
      <c r="G33" s="98">
        <v>3000</v>
      </c>
      <c r="H33" s="51">
        <v>3100</v>
      </c>
      <c r="I33" s="98">
        <v>3440</v>
      </c>
      <c r="J33" s="99">
        <v>2160</v>
      </c>
      <c r="K33" s="100">
        <v>2820</v>
      </c>
      <c r="L33" s="99">
        <v>3100</v>
      </c>
      <c r="M33" s="98">
        <v>4480</v>
      </c>
      <c r="N33" s="51">
        <v>1420</v>
      </c>
      <c r="O33" s="98">
        <v>2700</v>
      </c>
      <c r="P33" s="114">
        <f t="shared" si="0"/>
        <v>35600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s="2" customFormat="1" ht="24.75" customHeight="1" thickBot="1">
      <c r="A34" s="96">
        <v>30</v>
      </c>
      <c r="B34" s="97" t="s">
        <v>62</v>
      </c>
      <c r="C34" s="105" t="s">
        <v>23</v>
      </c>
      <c r="D34" s="51"/>
      <c r="E34" s="98"/>
      <c r="F34" s="99">
        <v>24240</v>
      </c>
      <c r="G34" s="98">
        <v>25380</v>
      </c>
      <c r="H34" s="51">
        <v>660</v>
      </c>
      <c r="I34" s="98">
        <v>360</v>
      </c>
      <c r="J34" s="99">
        <v>300</v>
      </c>
      <c r="K34" s="100">
        <v>660</v>
      </c>
      <c r="L34" s="99">
        <v>1440</v>
      </c>
      <c r="M34" s="98">
        <v>1260</v>
      </c>
      <c r="N34" s="51">
        <v>1800</v>
      </c>
      <c r="O34" s="98">
        <v>3240</v>
      </c>
      <c r="P34" s="1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s="2" customFormat="1" ht="24.75" customHeight="1" thickBot="1">
      <c r="A35" s="96">
        <v>31</v>
      </c>
      <c r="B35" s="97" t="s">
        <v>59</v>
      </c>
      <c r="C35" s="105" t="s">
        <v>23</v>
      </c>
      <c r="D35" s="51"/>
      <c r="E35" s="98">
        <v>800</v>
      </c>
      <c r="F35" s="99">
        <v>19800</v>
      </c>
      <c r="G35" s="98">
        <v>6350</v>
      </c>
      <c r="H35" s="51">
        <v>4800</v>
      </c>
      <c r="I35" s="98">
        <v>4800</v>
      </c>
      <c r="J35" s="99">
        <v>7000</v>
      </c>
      <c r="K35" s="100">
        <v>7150</v>
      </c>
      <c r="L35" s="99">
        <v>7700</v>
      </c>
      <c r="M35" s="98">
        <v>6050</v>
      </c>
      <c r="N35" s="51">
        <v>7550</v>
      </c>
      <c r="O35" s="98">
        <v>10100</v>
      </c>
      <c r="P35" s="114">
        <f t="shared" si="0"/>
        <v>82100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s="2" customFormat="1" ht="70.5" customHeight="1" thickBot="1">
      <c r="A36" s="96">
        <v>32</v>
      </c>
      <c r="B36" s="113" t="s">
        <v>64</v>
      </c>
      <c r="C36" s="112" t="s">
        <v>23</v>
      </c>
      <c r="D36" s="51"/>
      <c r="E36" s="98"/>
      <c r="F36" s="99"/>
      <c r="G36" s="98"/>
      <c r="H36" s="51"/>
      <c r="I36" s="98"/>
      <c r="J36" s="99"/>
      <c r="K36" s="100"/>
      <c r="L36" s="99"/>
      <c r="M36" s="98">
        <v>62000</v>
      </c>
      <c r="N36" s="51">
        <v>30000</v>
      </c>
      <c r="O36" s="98">
        <v>33400</v>
      </c>
      <c r="P36" s="109">
        <f t="shared" si="0"/>
        <v>125400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s="2" customFormat="1" ht="70.5" customHeight="1" thickBot="1">
      <c r="A37" s="96">
        <v>33</v>
      </c>
      <c r="B37" s="113" t="s">
        <v>66</v>
      </c>
      <c r="C37" s="112" t="s">
        <v>25</v>
      </c>
      <c r="D37" s="51"/>
      <c r="E37" s="98"/>
      <c r="F37" s="99"/>
      <c r="G37" s="98"/>
      <c r="H37" s="51"/>
      <c r="I37" s="98"/>
      <c r="J37" s="99"/>
      <c r="K37" s="100"/>
      <c r="L37" s="99"/>
      <c r="M37" s="98"/>
      <c r="N37" s="51"/>
      <c r="O37" s="98">
        <v>863</v>
      </c>
      <c r="P37" s="108">
        <f t="shared" si="0"/>
        <v>863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s="2" customFormat="1" ht="24.75" customHeight="1" thickBot="1">
      <c r="A38" s="96">
        <v>34</v>
      </c>
      <c r="B38" s="97" t="s">
        <v>65</v>
      </c>
      <c r="C38" s="112" t="s">
        <v>25</v>
      </c>
      <c r="D38" s="51"/>
      <c r="E38" s="98"/>
      <c r="F38" s="99"/>
      <c r="G38" s="98"/>
      <c r="H38" s="51"/>
      <c r="I38" s="98"/>
      <c r="J38" s="99"/>
      <c r="K38" s="100"/>
      <c r="L38" s="99"/>
      <c r="M38" s="98">
        <v>4973</v>
      </c>
      <c r="N38" s="51">
        <v>1007</v>
      </c>
      <c r="O38" s="98">
        <v>1099</v>
      </c>
      <c r="P38" s="114">
        <f t="shared" si="0"/>
        <v>7079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231" s="2" customFormat="1" ht="30" customHeight="1" thickBot="1">
      <c r="A39" s="30"/>
      <c r="B39" s="27" t="s">
        <v>4</v>
      </c>
      <c r="C39" s="51"/>
      <c r="D39" s="51">
        <f>D5+D6+D7+D8+D9+D10+D11+D12+D13+D14+D15+D16+D17+D18+D19+D20+D21+D22+D23+D24+D25+D26+D27+D28+D29+D30+D31+D32+D33+D35+D34+D36+D38+D37</f>
        <v>4010386</v>
      </c>
      <c r="E39" s="51">
        <f aca="true" t="shared" si="1" ref="E39:O39">E5+E6+E7+E8+E9+E10+E11+E12+E13+E14+E15+E16+E17+E18+E19+E20+E21+E22+E23+E24+E25+E26+E27+E28+E29+E30+E31+E32+E33+E35+E34+E36+E38+E37</f>
        <v>7318693</v>
      </c>
      <c r="F39" s="51">
        <f t="shared" si="1"/>
        <v>8029972</v>
      </c>
      <c r="G39" s="51">
        <f t="shared" si="1"/>
        <v>7342425</v>
      </c>
      <c r="H39" s="51">
        <f t="shared" si="1"/>
        <v>6729481</v>
      </c>
      <c r="I39" s="51">
        <f t="shared" si="1"/>
        <v>7312138</v>
      </c>
      <c r="J39" s="51">
        <f t="shared" si="1"/>
        <v>6806434</v>
      </c>
      <c r="K39" s="51">
        <f t="shared" si="1"/>
        <v>7639835</v>
      </c>
      <c r="L39" s="51">
        <f t="shared" si="1"/>
        <v>7362021</v>
      </c>
      <c r="M39" s="51">
        <f t="shared" si="1"/>
        <v>8224580</v>
      </c>
      <c r="N39" s="51">
        <f t="shared" si="1"/>
        <v>8417254</v>
      </c>
      <c r="O39" s="51">
        <f t="shared" si="1"/>
        <v>8297450</v>
      </c>
      <c r="P39" s="114">
        <f t="shared" si="0"/>
        <v>87490669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5" ht="18.75" customHeight="1" thickBot="1">
      <c r="A40" s="120" t="s">
        <v>61</v>
      </c>
      <c r="B40" s="123" t="s">
        <v>34</v>
      </c>
      <c r="C40" s="84" t="s">
        <v>24</v>
      </c>
      <c r="D40" s="52">
        <f>D9+D21+D22+D26+D31+D32</f>
        <v>3270269</v>
      </c>
      <c r="E40" s="52">
        <f aca="true" t="shared" si="2" ref="E40:O40">E9+E21+E22+E26+E31+E32</f>
        <v>6011700</v>
      </c>
      <c r="F40" s="52">
        <f t="shared" si="2"/>
        <v>6587610</v>
      </c>
      <c r="G40" s="52">
        <f t="shared" si="2"/>
        <v>5956518</v>
      </c>
      <c r="H40" s="52">
        <f t="shared" si="2"/>
        <v>5421452</v>
      </c>
      <c r="I40" s="52">
        <f t="shared" si="2"/>
        <v>6019779</v>
      </c>
      <c r="J40" s="52">
        <f t="shared" si="2"/>
        <v>5766134</v>
      </c>
      <c r="K40" s="52">
        <f t="shared" si="2"/>
        <v>6415059</v>
      </c>
      <c r="L40" s="52">
        <f t="shared" si="2"/>
        <v>6028999</v>
      </c>
      <c r="M40" s="52">
        <f t="shared" si="2"/>
        <v>6729823</v>
      </c>
      <c r="N40" s="52">
        <f t="shared" si="2"/>
        <v>6919635</v>
      </c>
      <c r="O40" s="52">
        <f t="shared" si="2"/>
        <v>6793174</v>
      </c>
      <c r="P40" s="114">
        <f t="shared" si="0"/>
        <v>71920152</v>
      </c>
      <c r="Q40" s="7"/>
      <c r="R40" s="8"/>
      <c r="S40" s="8"/>
      <c r="T40" s="8"/>
      <c r="U40" s="8"/>
      <c r="V40" s="8"/>
      <c r="W40" s="8"/>
      <c r="X40" s="8"/>
      <c r="Y40" s="8"/>
    </row>
    <row r="41" spans="1:25" ht="24" customHeight="1" thickBot="1">
      <c r="A41" s="121"/>
      <c r="B41" s="124"/>
      <c r="C41" s="84" t="s">
        <v>23</v>
      </c>
      <c r="D41" s="53">
        <f>D6+D10+D12+D15+D16+D17+D18+D19+D20+D24+D25+D27+D28+D29+D30+D33+D34+D35+D13+D23+D36</f>
        <v>731952</v>
      </c>
      <c r="E41" s="53">
        <f aca="true" t="shared" si="3" ref="E41:O41">E6+E10+E12+E15+E16+E17+E18+E19+E20+E24+E25+E27+E28+E29+E30+E33+E34+E35+E13+E23+E36</f>
        <v>1297319</v>
      </c>
      <c r="F41" s="53">
        <f t="shared" si="3"/>
        <v>1433969</v>
      </c>
      <c r="G41" s="53">
        <f t="shared" si="3"/>
        <v>1379822</v>
      </c>
      <c r="H41" s="53">
        <f t="shared" si="3"/>
        <v>1300000</v>
      </c>
      <c r="I41" s="53">
        <f t="shared" si="3"/>
        <v>1285161</v>
      </c>
      <c r="J41" s="53">
        <f t="shared" si="3"/>
        <v>1033141</v>
      </c>
      <c r="K41" s="53">
        <f t="shared" si="3"/>
        <v>1217246</v>
      </c>
      <c r="L41" s="53">
        <f t="shared" si="3"/>
        <v>1326232</v>
      </c>
      <c r="M41" s="53">
        <f>M6+M10+M12+M15+M16+M17+M18+M19+M20+M24+M25+M27+M28+M29+M30+M33+M34+M35+M13+M23+M36</f>
        <v>1482387</v>
      </c>
      <c r="N41" s="53">
        <f>N6+N10+N12+N15+N16+N17+N18+N19+N20+N24+N25+N27+N28+N29+N30+N33+N34+N35+N13+N23+N36</f>
        <v>1488984</v>
      </c>
      <c r="O41" s="53">
        <f t="shared" si="3"/>
        <v>1494692</v>
      </c>
      <c r="P41" s="114">
        <f t="shared" si="0"/>
        <v>15470905</v>
      </c>
      <c r="Q41" s="7"/>
      <c r="R41" s="8"/>
      <c r="S41" s="8"/>
      <c r="T41" s="8"/>
      <c r="U41" s="8"/>
      <c r="V41" s="8"/>
      <c r="W41" s="8"/>
      <c r="X41" s="8"/>
      <c r="Y41" s="8"/>
    </row>
    <row r="42" spans="1:25" ht="24.75" customHeight="1" thickBot="1">
      <c r="A42" s="122"/>
      <c r="B42" s="125"/>
      <c r="C42" s="85" t="s">
        <v>25</v>
      </c>
      <c r="D42" s="52">
        <f>D5+D7+D8+D11+D14+D38</f>
        <v>8165</v>
      </c>
      <c r="E42" s="52">
        <f aca="true" t="shared" si="4" ref="E42:L42">E5+E7+E8+E11+E14+E38</f>
        <v>9674</v>
      </c>
      <c r="F42" s="52">
        <f t="shared" si="4"/>
        <v>8393</v>
      </c>
      <c r="G42" s="52">
        <f t="shared" si="4"/>
        <v>6085</v>
      </c>
      <c r="H42" s="52">
        <f t="shared" si="4"/>
        <v>8029</v>
      </c>
      <c r="I42" s="52">
        <f t="shared" si="4"/>
        <v>7198</v>
      </c>
      <c r="J42" s="52">
        <f t="shared" si="4"/>
        <v>7159</v>
      </c>
      <c r="K42" s="52">
        <f t="shared" si="4"/>
        <v>7530</v>
      </c>
      <c r="L42" s="52">
        <f t="shared" si="4"/>
        <v>6790</v>
      </c>
      <c r="M42" s="52">
        <f>M5+M7+M8+M11+M14+M38</f>
        <v>12370</v>
      </c>
      <c r="N42" s="52">
        <f>N5+N7+N8+N11+N14+N38</f>
        <v>8635</v>
      </c>
      <c r="O42" s="52">
        <f>O5+O7+O8+O11+O14+O38+O37</f>
        <v>9584</v>
      </c>
      <c r="P42" s="114">
        <f t="shared" si="0"/>
        <v>99612</v>
      </c>
      <c r="Q42" s="7"/>
      <c r="R42" s="8"/>
      <c r="S42" s="8"/>
      <c r="T42" s="8"/>
      <c r="U42" s="8"/>
      <c r="V42" s="8"/>
      <c r="W42" s="8"/>
      <c r="X42" s="8"/>
      <c r="Y42" s="8"/>
    </row>
    <row r="43" spans="1:25" ht="23.25">
      <c r="A43" s="28"/>
      <c r="B43" s="28"/>
      <c r="C43" s="56"/>
      <c r="D43" s="54">
        <f>D40+D41+D42</f>
        <v>4010386</v>
      </c>
      <c r="E43" s="54">
        <f aca="true" t="shared" si="5" ref="E43:O43">E40+E41+E42</f>
        <v>7318693</v>
      </c>
      <c r="F43" s="110">
        <f t="shared" si="5"/>
        <v>8029972</v>
      </c>
      <c r="G43" s="54">
        <f t="shared" si="5"/>
        <v>7342425</v>
      </c>
      <c r="H43" s="54">
        <f t="shared" si="5"/>
        <v>6729481</v>
      </c>
      <c r="I43" s="54">
        <f t="shared" si="5"/>
        <v>7312138</v>
      </c>
      <c r="J43" s="54">
        <f t="shared" si="5"/>
        <v>6806434</v>
      </c>
      <c r="K43" s="54">
        <f t="shared" si="5"/>
        <v>7639835</v>
      </c>
      <c r="L43" s="54">
        <f t="shared" si="5"/>
        <v>7362021</v>
      </c>
      <c r="M43" s="54">
        <f t="shared" si="5"/>
        <v>8224580</v>
      </c>
      <c r="N43" s="54">
        <f t="shared" si="5"/>
        <v>8417254</v>
      </c>
      <c r="O43" s="54">
        <f t="shared" si="5"/>
        <v>8297450</v>
      </c>
      <c r="P43" s="109">
        <f t="shared" si="0"/>
        <v>87490669</v>
      </c>
      <c r="Q43" s="8"/>
      <c r="R43" s="8"/>
      <c r="S43" s="8"/>
      <c r="T43" s="10">
        <f>S43-P43</f>
        <v>-87490669</v>
      </c>
      <c r="U43" s="8"/>
      <c r="V43" s="8"/>
      <c r="W43" s="8"/>
      <c r="X43" s="8"/>
      <c r="Y43" s="8"/>
    </row>
    <row r="44" spans="1:25" ht="24" thickBot="1">
      <c r="A44" s="28"/>
      <c r="B44" s="28"/>
      <c r="C44" s="56"/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57"/>
      <c r="O44" s="57"/>
      <c r="P44" s="55">
        <f t="shared" si="0"/>
        <v>0</v>
      </c>
      <c r="Q44" s="8"/>
      <c r="R44" s="8"/>
      <c r="S44" s="8"/>
      <c r="T44" s="8"/>
      <c r="U44" s="8"/>
      <c r="V44" s="8"/>
      <c r="W44" s="8"/>
      <c r="X44" s="8"/>
      <c r="Y44" s="8"/>
    </row>
    <row r="45" spans="1:25" ht="33.75" customHeight="1" thickBot="1">
      <c r="A45" s="126">
        <v>2018</v>
      </c>
      <c r="B45" s="128" t="s">
        <v>55</v>
      </c>
      <c r="C45" s="86" t="s">
        <v>24</v>
      </c>
      <c r="D45" s="58">
        <v>6007734</v>
      </c>
      <c r="E45" s="58">
        <v>9729561</v>
      </c>
      <c r="F45" s="58">
        <v>10382282</v>
      </c>
      <c r="G45" s="58">
        <v>9504460</v>
      </c>
      <c r="H45" s="58">
        <v>7747253</v>
      </c>
      <c r="I45" s="58">
        <v>8348288</v>
      </c>
      <c r="J45" s="58">
        <v>8271660</v>
      </c>
      <c r="K45" s="58">
        <v>9064326</v>
      </c>
      <c r="L45" s="58">
        <v>8793809</v>
      </c>
      <c r="M45" s="58">
        <v>10687606</v>
      </c>
      <c r="N45" s="58">
        <v>10898087</v>
      </c>
      <c r="O45" s="59">
        <v>11044073</v>
      </c>
      <c r="P45" s="60">
        <f t="shared" si="0"/>
        <v>110479139</v>
      </c>
      <c r="Q45" s="8"/>
      <c r="R45" s="8"/>
      <c r="S45" s="8"/>
      <c r="T45" s="8"/>
      <c r="U45" s="8"/>
      <c r="V45" s="8"/>
      <c r="W45" s="8"/>
      <c r="X45" s="8"/>
      <c r="Y45" s="8"/>
    </row>
    <row r="46" spans="1:25" ht="28.5" customHeight="1" thickBot="1">
      <c r="A46" s="127"/>
      <c r="B46" s="129"/>
      <c r="C46" s="86" t="s">
        <v>23</v>
      </c>
      <c r="D46" s="61">
        <v>7058</v>
      </c>
      <c r="E46" s="61">
        <v>7525</v>
      </c>
      <c r="F46" s="61">
        <v>7523</v>
      </c>
      <c r="G46" s="61">
        <v>3425</v>
      </c>
      <c r="H46" s="61">
        <v>2400</v>
      </c>
      <c r="I46" s="61">
        <v>3405</v>
      </c>
      <c r="J46" s="61">
        <v>973</v>
      </c>
      <c r="K46" s="61">
        <v>2024</v>
      </c>
      <c r="L46" s="61">
        <v>2560</v>
      </c>
      <c r="M46" s="61">
        <v>2634</v>
      </c>
      <c r="N46" s="61">
        <v>5763</v>
      </c>
      <c r="O46" s="62">
        <v>9206</v>
      </c>
      <c r="P46" s="63">
        <f t="shared" si="0"/>
        <v>54496</v>
      </c>
      <c r="Q46" s="8"/>
      <c r="R46" s="8"/>
      <c r="S46" s="8"/>
      <c r="T46" s="8"/>
      <c r="U46" s="8"/>
      <c r="V46" s="8"/>
      <c r="W46" s="8"/>
      <c r="X46" s="8"/>
      <c r="Y46" s="8"/>
    </row>
    <row r="47" spans="1:25" ht="36" customHeight="1">
      <c r="A47" s="127"/>
      <c r="B47" s="129"/>
      <c r="C47" s="86" t="s">
        <v>25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66">
        <f t="shared" si="0"/>
        <v>0</v>
      </c>
      <c r="Q47" s="8"/>
      <c r="R47" s="8"/>
      <c r="S47" s="8"/>
      <c r="T47" s="8"/>
      <c r="U47" s="8"/>
      <c r="V47" s="8"/>
      <c r="W47" s="8"/>
      <c r="X47" s="8"/>
      <c r="Y47" s="8"/>
    </row>
    <row r="48" spans="1:25" ht="23.25">
      <c r="A48" s="29"/>
      <c r="B48" s="29"/>
      <c r="C48" s="87"/>
      <c r="D48" s="67">
        <f>D45+D46+D47</f>
        <v>6014792</v>
      </c>
      <c r="E48" s="67">
        <f aca="true" t="shared" si="6" ref="E48:O48">E45+E46+E47</f>
        <v>9737086</v>
      </c>
      <c r="F48" s="67">
        <f t="shared" si="6"/>
        <v>10389805</v>
      </c>
      <c r="G48" s="67">
        <f t="shared" si="6"/>
        <v>9507885</v>
      </c>
      <c r="H48" s="67">
        <f t="shared" si="6"/>
        <v>7749653</v>
      </c>
      <c r="I48" s="67">
        <f t="shared" si="6"/>
        <v>8351693</v>
      </c>
      <c r="J48" s="67">
        <f t="shared" si="6"/>
        <v>8272633</v>
      </c>
      <c r="K48" s="67">
        <f t="shared" si="6"/>
        <v>9066350</v>
      </c>
      <c r="L48" s="67">
        <f t="shared" si="6"/>
        <v>8796369</v>
      </c>
      <c r="M48" s="67">
        <f t="shared" si="6"/>
        <v>10690240</v>
      </c>
      <c r="N48" s="67">
        <f t="shared" si="6"/>
        <v>10903850</v>
      </c>
      <c r="O48" s="67">
        <f t="shared" si="6"/>
        <v>11053279</v>
      </c>
      <c r="P48" s="68">
        <f t="shared" si="0"/>
        <v>110533635</v>
      </c>
      <c r="Q48" s="8"/>
      <c r="R48" s="8"/>
      <c r="S48" s="8"/>
      <c r="T48" s="10">
        <f>S48-P48</f>
        <v>-110533635</v>
      </c>
      <c r="U48" s="8"/>
      <c r="V48" s="8"/>
      <c r="W48" s="8"/>
      <c r="X48" s="8"/>
      <c r="Y48" s="8"/>
    </row>
    <row r="49" spans="1:25" ht="23.25">
      <c r="A49" s="28"/>
      <c r="B49" s="28"/>
      <c r="C49" s="56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55">
        <f t="shared" si="0"/>
        <v>0</v>
      </c>
      <c r="Q49" s="8"/>
      <c r="R49" s="8"/>
      <c r="S49" s="8"/>
      <c r="T49" s="8"/>
      <c r="U49" s="8"/>
      <c r="V49" s="8"/>
      <c r="W49" s="8"/>
      <c r="X49" s="8"/>
      <c r="Y49" s="8"/>
    </row>
    <row r="50" spans="1:25" ht="60" customHeight="1" hidden="1" thickBot="1">
      <c r="A50" s="126">
        <v>2018</v>
      </c>
      <c r="B50" s="131" t="s">
        <v>47</v>
      </c>
      <c r="C50" s="88" t="s">
        <v>48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60"/>
      <c r="Q50" s="8" t="s">
        <v>56</v>
      </c>
      <c r="R50" s="8"/>
      <c r="S50" s="8"/>
      <c r="T50" s="8"/>
      <c r="U50" s="8"/>
      <c r="V50" s="8"/>
      <c r="W50" s="8"/>
      <c r="X50" s="8"/>
      <c r="Y50" s="8"/>
    </row>
    <row r="51" spans="1:25" ht="75" customHeight="1" hidden="1" thickBot="1">
      <c r="A51" s="127"/>
      <c r="B51" s="132"/>
      <c r="C51" s="89" t="s">
        <v>49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63">
        <f t="shared" si="0"/>
        <v>0</v>
      </c>
      <c r="Q51" s="8"/>
      <c r="R51" s="8"/>
      <c r="S51" s="8"/>
      <c r="T51" s="8"/>
      <c r="U51" s="8"/>
      <c r="V51" s="8"/>
      <c r="W51" s="8"/>
      <c r="X51" s="8"/>
      <c r="Y51" s="8"/>
    </row>
    <row r="52" spans="1:25" ht="60" customHeight="1" hidden="1" thickBot="1">
      <c r="A52" s="127"/>
      <c r="B52" s="132"/>
      <c r="C52" s="89" t="s">
        <v>46</v>
      </c>
      <c r="D52" s="106">
        <v>0.28519</v>
      </c>
      <c r="E52" s="106">
        <v>0.28519</v>
      </c>
      <c r="F52" s="106">
        <v>0.28519</v>
      </c>
      <c r="G52" s="106">
        <v>0.28519</v>
      </c>
      <c r="H52" s="106">
        <v>0.28519</v>
      </c>
      <c r="I52" s="106">
        <v>0.28519</v>
      </c>
      <c r="J52" s="106">
        <v>0.28542</v>
      </c>
      <c r="K52" s="106">
        <v>0.28542</v>
      </c>
      <c r="L52" s="106">
        <v>0.28542</v>
      </c>
      <c r="M52" s="106">
        <v>0.28542</v>
      </c>
      <c r="N52" s="106">
        <v>0.28542</v>
      </c>
      <c r="O52" s="106">
        <v>0.28542</v>
      </c>
      <c r="P52" s="66"/>
      <c r="Q52" s="8"/>
      <c r="R52" s="8"/>
      <c r="S52" s="8"/>
      <c r="T52" s="8"/>
      <c r="U52" s="8"/>
      <c r="V52" s="8"/>
      <c r="W52" s="8"/>
      <c r="X52" s="8"/>
      <c r="Y52" s="8"/>
    </row>
    <row r="53" spans="1:25" ht="39.75" customHeight="1" hidden="1" thickBot="1">
      <c r="A53" s="127"/>
      <c r="B53" s="132"/>
      <c r="C53" s="90" t="s">
        <v>39</v>
      </c>
      <c r="D53" s="72">
        <f aca="true" t="shared" si="7" ref="D53:O53">(D50*D51)+(D52*D43/1000)</f>
        <v>1143.72198334</v>
      </c>
      <c r="E53" s="72">
        <f t="shared" si="7"/>
        <v>2087.21805667</v>
      </c>
      <c r="F53" s="72">
        <f t="shared" si="7"/>
        <v>2290.0677146800003</v>
      </c>
      <c r="G53" s="72">
        <f t="shared" si="7"/>
        <v>2093.98618575</v>
      </c>
      <c r="H53" s="72">
        <f t="shared" si="7"/>
        <v>1919.18068639</v>
      </c>
      <c r="I53" s="72">
        <f t="shared" si="7"/>
        <v>2085.34863622</v>
      </c>
      <c r="J53" s="72">
        <f t="shared" si="7"/>
        <v>1942.69239228</v>
      </c>
      <c r="K53" s="72">
        <f t="shared" si="7"/>
        <v>2180.5617057000004</v>
      </c>
      <c r="L53" s="72">
        <f t="shared" si="7"/>
        <v>2101.26803382</v>
      </c>
      <c r="M53" s="72">
        <f t="shared" si="7"/>
        <v>2347.4596236</v>
      </c>
      <c r="N53" s="72">
        <f t="shared" si="7"/>
        <v>2402.45263668</v>
      </c>
      <c r="O53" s="72">
        <f t="shared" si="7"/>
        <v>2368.258179</v>
      </c>
      <c r="P53" s="73">
        <f t="shared" si="0"/>
        <v>24962.21583413</v>
      </c>
      <c r="Q53" s="8"/>
      <c r="R53" s="8"/>
      <c r="S53" s="8"/>
      <c r="T53" s="8"/>
      <c r="U53" s="8"/>
      <c r="V53" s="8"/>
      <c r="W53" s="8"/>
      <c r="X53" s="8"/>
      <c r="Y53" s="8"/>
    </row>
    <row r="54" spans="1:25" ht="39.75" customHeight="1" hidden="1" thickBot="1">
      <c r="A54" s="127"/>
      <c r="B54" s="132"/>
      <c r="C54" s="91" t="s">
        <v>40</v>
      </c>
      <c r="D54" s="71">
        <f aca="true" t="shared" si="8" ref="D54:O54">D53*1.18</f>
        <v>1349.5919403412</v>
      </c>
      <c r="E54" s="71">
        <f t="shared" si="8"/>
        <v>2462.9173068705995</v>
      </c>
      <c r="F54" s="71">
        <f t="shared" si="8"/>
        <v>2702.2799033224</v>
      </c>
      <c r="G54" s="71">
        <f t="shared" si="8"/>
        <v>2470.903699185</v>
      </c>
      <c r="H54" s="71">
        <f t="shared" si="8"/>
        <v>2264.6332099402</v>
      </c>
      <c r="I54" s="71">
        <f t="shared" si="8"/>
        <v>2460.7113907396</v>
      </c>
      <c r="J54" s="71">
        <f t="shared" si="8"/>
        <v>2292.3770228904</v>
      </c>
      <c r="K54" s="71">
        <f t="shared" si="8"/>
        <v>2573.062812726</v>
      </c>
      <c r="L54" s="71">
        <f t="shared" si="8"/>
        <v>2479.4962799075997</v>
      </c>
      <c r="M54" s="71">
        <f t="shared" si="8"/>
        <v>2770.002355848</v>
      </c>
      <c r="N54" s="71">
        <f t="shared" si="8"/>
        <v>2834.8941112824</v>
      </c>
      <c r="O54" s="71">
        <f t="shared" si="8"/>
        <v>2794.5446512199997</v>
      </c>
      <c r="P54" s="74">
        <f t="shared" si="0"/>
        <v>29455.414684273394</v>
      </c>
      <c r="Q54" s="8"/>
      <c r="R54" s="8"/>
      <c r="S54" s="8"/>
      <c r="T54" s="8"/>
      <c r="U54" s="8"/>
      <c r="V54" s="8"/>
      <c r="W54" s="8"/>
      <c r="X54" s="8"/>
      <c r="Y54" s="8"/>
    </row>
    <row r="55" spans="1:25" ht="75.75" customHeight="1" hidden="1" thickBot="1">
      <c r="A55" s="127"/>
      <c r="B55" s="132"/>
      <c r="C55" s="92" t="s">
        <v>46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"/>
      <c r="R55" s="8"/>
      <c r="S55" s="8"/>
      <c r="T55" s="8"/>
      <c r="U55" s="8"/>
      <c r="V55" s="8"/>
      <c r="W55" s="8"/>
      <c r="X55" s="8"/>
      <c r="Y55" s="8"/>
    </row>
    <row r="56" spans="1:25" ht="30" customHeight="1" hidden="1" thickBot="1">
      <c r="A56" s="127"/>
      <c r="B56" s="132"/>
      <c r="C56" s="92" t="s">
        <v>39</v>
      </c>
      <c r="D56" s="77">
        <f aca="true" t="shared" si="9" ref="D56:O56">D43*D55</f>
        <v>0</v>
      </c>
      <c r="E56" s="77">
        <f t="shared" si="9"/>
        <v>0</v>
      </c>
      <c r="F56" s="77">
        <f t="shared" si="9"/>
        <v>0</v>
      </c>
      <c r="G56" s="77">
        <f t="shared" si="9"/>
        <v>0</v>
      </c>
      <c r="H56" s="77">
        <f t="shared" si="9"/>
        <v>0</v>
      </c>
      <c r="I56" s="77">
        <f t="shared" si="9"/>
        <v>0</v>
      </c>
      <c r="J56" s="77">
        <f t="shared" si="9"/>
        <v>0</v>
      </c>
      <c r="K56" s="77">
        <f t="shared" si="9"/>
        <v>0</v>
      </c>
      <c r="L56" s="77">
        <f t="shared" si="9"/>
        <v>0</v>
      </c>
      <c r="M56" s="77">
        <f t="shared" si="9"/>
        <v>0</v>
      </c>
      <c r="N56" s="77">
        <f t="shared" si="9"/>
        <v>0</v>
      </c>
      <c r="O56" s="77">
        <f t="shared" si="9"/>
        <v>0</v>
      </c>
      <c r="P56" s="78">
        <f t="shared" si="0"/>
        <v>0</v>
      </c>
      <c r="Q56" s="8"/>
      <c r="R56" s="8"/>
      <c r="S56" s="8"/>
      <c r="T56" s="8"/>
      <c r="U56" s="8"/>
      <c r="V56" s="8"/>
      <c r="W56" s="8"/>
      <c r="X56" s="8"/>
      <c r="Y56" s="8"/>
    </row>
    <row r="57" spans="1:25" ht="32.25" customHeight="1" hidden="1" thickBot="1">
      <c r="A57" s="127"/>
      <c r="B57" s="132"/>
      <c r="C57" s="93" t="s">
        <v>40</v>
      </c>
      <c r="D57" s="77">
        <f aca="true" t="shared" si="10" ref="D57:K57">D56*1.18</f>
        <v>0</v>
      </c>
      <c r="E57" s="77">
        <f t="shared" si="10"/>
        <v>0</v>
      </c>
      <c r="F57" s="77">
        <f t="shared" si="10"/>
        <v>0</v>
      </c>
      <c r="G57" s="77">
        <f t="shared" si="10"/>
        <v>0</v>
      </c>
      <c r="H57" s="77">
        <f t="shared" si="10"/>
        <v>0</v>
      </c>
      <c r="I57" s="77">
        <f t="shared" si="10"/>
        <v>0</v>
      </c>
      <c r="J57" s="77">
        <f t="shared" si="10"/>
        <v>0</v>
      </c>
      <c r="K57" s="77">
        <f t="shared" si="10"/>
        <v>0</v>
      </c>
      <c r="L57" s="77">
        <f>L56*1.18</f>
        <v>0</v>
      </c>
      <c r="M57" s="77">
        <f>M56*1.18</f>
        <v>0</v>
      </c>
      <c r="N57" s="77">
        <f>N56*1.18</f>
        <v>0</v>
      </c>
      <c r="O57" s="77">
        <f>O56*1.18</f>
        <v>0</v>
      </c>
      <c r="P57" s="79">
        <f t="shared" si="0"/>
        <v>0</v>
      </c>
      <c r="Q57" s="8"/>
      <c r="R57" s="8"/>
      <c r="S57" s="8"/>
      <c r="T57" s="8"/>
      <c r="U57" s="8"/>
      <c r="V57" s="8"/>
      <c r="W57" s="8"/>
      <c r="X57" s="8"/>
      <c r="Y57" s="8"/>
    </row>
    <row r="58" spans="1:25" ht="68.25" customHeight="1" hidden="1" thickBot="1">
      <c r="A58" s="127"/>
      <c r="B58" s="132"/>
      <c r="C58" s="94" t="s">
        <v>50</v>
      </c>
      <c r="D58" s="80">
        <f aca="true" t="shared" si="11" ref="D58:O59">D53-D56</f>
        <v>1143.72198334</v>
      </c>
      <c r="E58" s="80">
        <f t="shared" si="11"/>
        <v>2087.21805667</v>
      </c>
      <c r="F58" s="80">
        <f t="shared" si="11"/>
        <v>2290.0677146800003</v>
      </c>
      <c r="G58" s="80">
        <f t="shared" si="11"/>
        <v>2093.98618575</v>
      </c>
      <c r="H58" s="80">
        <f t="shared" si="11"/>
        <v>1919.18068639</v>
      </c>
      <c r="I58" s="80">
        <f t="shared" si="11"/>
        <v>2085.34863622</v>
      </c>
      <c r="J58" s="80">
        <f t="shared" si="11"/>
        <v>1942.69239228</v>
      </c>
      <c r="K58" s="80">
        <f t="shared" si="11"/>
        <v>2180.5617057000004</v>
      </c>
      <c r="L58" s="80">
        <f t="shared" si="11"/>
        <v>2101.26803382</v>
      </c>
      <c r="M58" s="80">
        <f t="shared" si="11"/>
        <v>2347.4596236</v>
      </c>
      <c r="N58" s="80">
        <f t="shared" si="11"/>
        <v>2402.45263668</v>
      </c>
      <c r="O58" s="80">
        <f t="shared" si="11"/>
        <v>2368.258179</v>
      </c>
      <c r="P58" s="81">
        <f t="shared" si="0"/>
        <v>24962.21583413</v>
      </c>
      <c r="Q58" s="8"/>
      <c r="R58" s="8"/>
      <c r="S58" s="8"/>
      <c r="T58" s="8"/>
      <c r="U58" s="8"/>
      <c r="V58" s="8"/>
      <c r="W58" s="8"/>
      <c r="X58" s="8"/>
      <c r="Y58" s="8"/>
    </row>
    <row r="59" spans="1:25" ht="77.25" customHeight="1" hidden="1" thickBot="1">
      <c r="A59" s="130"/>
      <c r="B59" s="133"/>
      <c r="C59" s="95" t="s">
        <v>51</v>
      </c>
      <c r="D59" s="82">
        <f t="shared" si="11"/>
        <v>1349.5919403412</v>
      </c>
      <c r="E59" s="82">
        <f t="shared" si="11"/>
        <v>2462.9173068705995</v>
      </c>
      <c r="F59" s="82">
        <f t="shared" si="11"/>
        <v>2702.2799033224</v>
      </c>
      <c r="G59" s="82">
        <f t="shared" si="11"/>
        <v>2470.903699185</v>
      </c>
      <c r="H59" s="82">
        <f t="shared" si="11"/>
        <v>2264.6332099402</v>
      </c>
      <c r="I59" s="82">
        <f t="shared" si="11"/>
        <v>2460.7113907396</v>
      </c>
      <c r="J59" s="82">
        <f t="shared" si="11"/>
        <v>2292.3770228904</v>
      </c>
      <c r="K59" s="82">
        <f t="shared" si="11"/>
        <v>2573.062812726</v>
      </c>
      <c r="L59" s="82">
        <f>L54-L57</f>
        <v>2479.4962799075997</v>
      </c>
      <c r="M59" s="82">
        <f>M54-M57</f>
        <v>2770.002355848</v>
      </c>
      <c r="N59" s="82">
        <f>N54-N57</f>
        <v>2834.8941112824</v>
      </c>
      <c r="O59" s="82">
        <f>O54-O57</f>
        <v>2794.5446512199997</v>
      </c>
      <c r="P59" s="83">
        <f t="shared" si="0"/>
        <v>29455.414684273394</v>
      </c>
      <c r="Q59" s="8"/>
      <c r="R59" s="8"/>
      <c r="S59" s="8"/>
      <c r="T59" s="8"/>
      <c r="U59" s="8"/>
      <c r="V59" s="8"/>
      <c r="W59" s="8"/>
      <c r="X59" s="8"/>
      <c r="Y59" s="8"/>
    </row>
    <row r="60" spans="1:25" ht="23.25" hidden="1">
      <c r="A60" s="28"/>
      <c r="B60" s="28"/>
      <c r="C60" s="9"/>
      <c r="D60" s="107">
        <f aca="true" t="shared" si="12" ref="D60:P60">(D11+D12+D13+D16+D17+D19+D25+D27)/1000</f>
        <v>0.294</v>
      </c>
      <c r="E60" s="107">
        <f t="shared" si="12"/>
        <v>0.297</v>
      </c>
      <c r="F60" s="107">
        <f t="shared" si="12"/>
        <v>1.47</v>
      </c>
      <c r="G60" s="107">
        <f t="shared" si="12"/>
        <v>0.461</v>
      </c>
      <c r="H60" s="107">
        <f t="shared" si="12"/>
        <v>6.323</v>
      </c>
      <c r="I60" s="107">
        <f t="shared" si="12"/>
        <v>8.292</v>
      </c>
      <c r="J60" s="107">
        <f t="shared" si="12"/>
        <v>4.979</v>
      </c>
      <c r="K60" s="107">
        <f t="shared" si="12"/>
        <v>7.081</v>
      </c>
      <c r="L60" s="107">
        <f t="shared" si="12"/>
        <v>5.475</v>
      </c>
      <c r="M60" s="107">
        <f t="shared" si="12"/>
        <v>1.642</v>
      </c>
      <c r="N60" s="107">
        <f t="shared" si="12"/>
        <v>0.456</v>
      </c>
      <c r="O60" s="107">
        <f t="shared" si="12"/>
        <v>3.11</v>
      </c>
      <c r="P60" s="107">
        <f t="shared" si="12"/>
        <v>39.88</v>
      </c>
      <c r="Q60" s="8"/>
      <c r="R60" s="8"/>
      <c r="S60" s="8"/>
      <c r="T60" s="8"/>
      <c r="U60" s="8"/>
      <c r="V60" s="8"/>
      <c r="W60" s="8"/>
      <c r="X60" s="8"/>
      <c r="Y60" s="8"/>
    </row>
    <row r="61" spans="1:25" ht="23.25">
      <c r="A61" s="28"/>
      <c r="B61" s="28"/>
      <c r="C61" s="9"/>
      <c r="D61" s="9"/>
      <c r="E61" s="9"/>
      <c r="F61" s="9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6" ht="23.25">
      <c r="A62" s="21"/>
      <c r="B62" s="21"/>
      <c r="C62" s="11"/>
      <c r="D62" s="11"/>
      <c r="E62" s="11"/>
      <c r="F62" s="11"/>
    </row>
    <row r="63" spans="1:6" ht="23.25">
      <c r="A63" s="21"/>
      <c r="B63" s="21"/>
      <c r="C63" s="11"/>
      <c r="D63" s="11"/>
      <c r="E63" s="11"/>
      <c r="F63" s="11"/>
    </row>
    <row r="64" spans="1:6" ht="23.25">
      <c r="A64" s="21"/>
      <c r="B64" s="21"/>
      <c r="C64" s="11"/>
      <c r="D64" s="11"/>
      <c r="E64" s="11"/>
      <c r="F64" s="11"/>
    </row>
    <row r="65" spans="1:6" ht="23.25">
      <c r="A65" s="11"/>
      <c r="B65" s="11"/>
      <c r="C65" s="11"/>
      <c r="D65" s="11"/>
      <c r="E65" s="11"/>
      <c r="F65" s="11"/>
    </row>
    <row r="66" spans="1:6" ht="23.25">
      <c r="A66" s="11"/>
      <c r="B66" s="11"/>
      <c r="C66" s="11"/>
      <c r="D66" s="11"/>
      <c r="E66" s="11"/>
      <c r="F66" s="11"/>
    </row>
    <row r="67" spans="1:6" ht="23.25">
      <c r="A67" s="11"/>
      <c r="B67" s="11"/>
      <c r="C67" s="11"/>
      <c r="D67" s="11"/>
      <c r="E67" s="11"/>
      <c r="F67" s="11"/>
    </row>
    <row r="68" spans="1:6" ht="23.25">
      <c r="A68" s="11"/>
      <c r="B68" s="11"/>
      <c r="C68" s="11"/>
      <c r="D68" s="11"/>
      <c r="E68" s="11"/>
      <c r="F68" s="11"/>
    </row>
    <row r="69" spans="1:6" ht="23.25">
      <c r="A69" s="11"/>
      <c r="B69" s="11"/>
      <c r="C69" s="11"/>
      <c r="D69" s="11"/>
      <c r="E69" s="11"/>
      <c r="F69" s="11"/>
    </row>
    <row r="70" spans="1:6" ht="23.25">
      <c r="A70" s="11"/>
      <c r="B70" s="11"/>
      <c r="C70" s="11"/>
      <c r="D70" s="11"/>
      <c r="E70" s="11"/>
      <c r="F70" s="11"/>
    </row>
    <row r="71" spans="1:6" ht="23.25">
      <c r="A71" s="11"/>
      <c r="B71" s="11"/>
      <c r="C71" s="11"/>
      <c r="D71" s="11"/>
      <c r="E71" s="11"/>
      <c r="F71" s="11"/>
    </row>
    <row r="72" spans="1:6" ht="23.25">
      <c r="A72" s="11"/>
      <c r="B72" s="11"/>
      <c r="C72" s="11"/>
      <c r="D72" s="11"/>
      <c r="E72" s="11"/>
      <c r="F72" s="11"/>
    </row>
    <row r="73" spans="1:6" ht="23.25">
      <c r="A73" s="11"/>
      <c r="B73" s="11"/>
      <c r="C73" s="11"/>
      <c r="D73" s="11"/>
      <c r="E73" s="11"/>
      <c r="F73" s="11"/>
    </row>
    <row r="74" spans="1:6" ht="23.25">
      <c r="A74" s="11"/>
      <c r="B74" s="11"/>
      <c r="C74" s="11"/>
      <c r="D74" s="11"/>
      <c r="E74" s="11"/>
      <c r="F74" s="11"/>
    </row>
    <row r="75" spans="1:6" ht="23.25">
      <c r="A75" s="11"/>
      <c r="B75" s="11"/>
      <c r="C75" s="11"/>
      <c r="D75" s="11"/>
      <c r="E75" s="11"/>
      <c r="F75" s="11"/>
    </row>
  </sheetData>
  <sheetProtection/>
  <mergeCells count="11">
    <mergeCell ref="A50:A59"/>
    <mergeCell ref="B50:B59"/>
    <mergeCell ref="B4:F4"/>
    <mergeCell ref="A40:A42"/>
    <mergeCell ref="B40:B42"/>
    <mergeCell ref="A45:A47"/>
    <mergeCell ref="B45:B47"/>
    <mergeCell ref="A1:P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"ЗМЗ" ПГЭ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Бюро УНЭЭ</dc:creator>
  <cp:keywords/>
  <dc:description/>
  <cp:lastModifiedBy>Макс</cp:lastModifiedBy>
  <cp:lastPrinted>2016-12-13T05:41:45Z</cp:lastPrinted>
  <dcterms:created xsi:type="dcterms:W3CDTF">2001-12-08T05:27:42Z</dcterms:created>
  <dcterms:modified xsi:type="dcterms:W3CDTF">2019-02-27T04:41:28Z</dcterms:modified>
  <cp:category/>
  <cp:version/>
  <cp:contentType/>
  <cp:contentStatus/>
</cp:coreProperties>
</file>